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Gayle\Desktop\"/>
    </mc:Choice>
  </mc:AlternateContent>
  <bookViews>
    <workbookView xWindow="0" yWindow="0" windowWidth="47520" windowHeight="20445"/>
  </bookViews>
  <sheets>
    <sheet name="Monthly" sheetId="1" r:id="rId1"/>
    <sheet name="Quarterly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" l="1"/>
  <c r="J28" i="4"/>
  <c r="J27" i="4"/>
  <c r="J26" i="4"/>
  <c r="J25" i="4"/>
  <c r="J24" i="4"/>
  <c r="J23" i="4"/>
  <c r="J22" i="4"/>
  <c r="J21" i="4"/>
  <c r="J20" i="4"/>
  <c r="J19" i="4"/>
  <c r="M54" i="4"/>
  <c r="I53" i="4"/>
  <c r="K53" i="4" s="1"/>
  <c r="N53" i="4" s="1"/>
  <c r="I52" i="4"/>
  <c r="K52" i="4" s="1"/>
  <c r="N52" i="4" s="1"/>
  <c r="I51" i="4"/>
  <c r="K51" i="4" s="1"/>
  <c r="N51" i="4" s="1"/>
  <c r="I50" i="4"/>
  <c r="K50" i="4" s="1"/>
  <c r="N50" i="4" s="1"/>
  <c r="I49" i="4"/>
  <c r="K49" i="4" s="1"/>
  <c r="N49" i="4" s="1"/>
  <c r="I48" i="4"/>
  <c r="K48" i="4" s="1"/>
  <c r="N48" i="4" s="1"/>
  <c r="I47" i="4"/>
  <c r="K47" i="4" s="1"/>
  <c r="N47" i="4" s="1"/>
  <c r="I46" i="4"/>
  <c r="K46" i="4" s="1"/>
  <c r="N46" i="4" s="1"/>
  <c r="I45" i="4"/>
  <c r="K45" i="4" s="1"/>
  <c r="N45" i="4" s="1"/>
  <c r="I44" i="4"/>
  <c r="K44" i="4" s="1"/>
  <c r="N44" i="4" s="1"/>
  <c r="I43" i="4"/>
  <c r="K43" i="4" s="1"/>
  <c r="N43" i="4" s="1"/>
  <c r="I42" i="4"/>
  <c r="M30" i="4"/>
  <c r="F30" i="4"/>
  <c r="F31" i="4" s="1"/>
  <c r="C30" i="4"/>
  <c r="C31" i="4" s="1"/>
  <c r="D29" i="4"/>
  <c r="D28" i="4"/>
  <c r="E29" i="4" s="1"/>
  <c r="H29" i="4" s="1"/>
  <c r="K29" i="4" s="1"/>
  <c r="D27" i="4"/>
  <c r="E28" i="4" s="1"/>
  <c r="D26" i="4"/>
  <c r="H26" i="4" s="1"/>
  <c r="K26" i="4" s="1"/>
  <c r="E25" i="4"/>
  <c r="D25" i="4"/>
  <c r="E26" i="4" s="1"/>
  <c r="D24" i="4"/>
  <c r="D23" i="4"/>
  <c r="E24" i="4" s="1"/>
  <c r="H24" i="4" s="1"/>
  <c r="D22" i="4"/>
  <c r="E23" i="4" s="1"/>
  <c r="D21" i="4"/>
  <c r="E22" i="4" s="1"/>
  <c r="D20" i="4"/>
  <c r="E21" i="4" s="1"/>
  <c r="D19" i="4"/>
  <c r="E20" i="4" s="1"/>
  <c r="J18" i="4"/>
  <c r="D18" i="4"/>
  <c r="I18" i="4" s="1"/>
  <c r="F30" i="1"/>
  <c r="I53" i="1"/>
  <c r="I52" i="1"/>
  <c r="I51" i="1"/>
  <c r="I50" i="1"/>
  <c r="I49" i="1"/>
  <c r="I48" i="1"/>
  <c r="I47" i="1"/>
  <c r="I46" i="1"/>
  <c r="I45" i="1"/>
  <c r="I44" i="1"/>
  <c r="I43" i="1"/>
  <c r="I42" i="1"/>
  <c r="D29" i="1"/>
  <c r="D28" i="1"/>
  <c r="E29" i="1" s="1"/>
  <c r="D18" i="1"/>
  <c r="H18" i="1" s="1"/>
  <c r="E27" i="4" l="1"/>
  <c r="H21" i="4"/>
  <c r="H23" i="4"/>
  <c r="K23" i="4" s="1"/>
  <c r="H22" i="4"/>
  <c r="K22" i="4" s="1"/>
  <c r="H25" i="4"/>
  <c r="K25" i="4" s="1"/>
  <c r="H20" i="4"/>
  <c r="K20" i="4" s="1"/>
  <c r="H28" i="4"/>
  <c r="K28" i="4" s="1"/>
  <c r="I54" i="4"/>
  <c r="H27" i="4"/>
  <c r="D30" i="4"/>
  <c r="D31" i="4" s="1"/>
  <c r="H18" i="4"/>
  <c r="K18" i="4"/>
  <c r="N18" i="4" s="1"/>
  <c r="K42" i="4"/>
  <c r="E19" i="4"/>
  <c r="I19" i="4" s="1"/>
  <c r="H29" i="1"/>
  <c r="K51" i="1"/>
  <c r="N51" i="1" s="1"/>
  <c r="K42" i="1"/>
  <c r="N42" i="1" s="1"/>
  <c r="O42" i="1" s="1"/>
  <c r="I18" i="1"/>
  <c r="K53" i="1"/>
  <c r="N53" i="1" s="1"/>
  <c r="K52" i="1"/>
  <c r="N52" i="1" s="1"/>
  <c r="K44" i="1"/>
  <c r="N44" i="1" s="1"/>
  <c r="K43" i="1"/>
  <c r="N43" i="1" s="1"/>
  <c r="M54" i="1"/>
  <c r="F31" i="1"/>
  <c r="D27" i="1"/>
  <c r="D26" i="1"/>
  <c r="D25" i="1"/>
  <c r="D24" i="1"/>
  <c r="D23" i="1"/>
  <c r="D22" i="1"/>
  <c r="D21" i="1"/>
  <c r="D20" i="1"/>
  <c r="E21" i="1" s="1"/>
  <c r="D19" i="1"/>
  <c r="E20" i="1" s="1"/>
  <c r="H20" i="1" s="1"/>
  <c r="E19" i="1"/>
  <c r="H19" i="1" l="1"/>
  <c r="O43" i="1"/>
  <c r="O44" i="1" s="1"/>
  <c r="D30" i="1"/>
  <c r="I20" i="4"/>
  <c r="N42" i="4"/>
  <c r="K54" i="4"/>
  <c r="O18" i="4"/>
  <c r="H19" i="4"/>
  <c r="E30" i="4"/>
  <c r="E27" i="1"/>
  <c r="H26" i="1"/>
  <c r="E28" i="1"/>
  <c r="H28" i="1" s="1"/>
  <c r="H27" i="1"/>
  <c r="E24" i="1"/>
  <c r="H24" i="1" s="1"/>
  <c r="H23" i="1"/>
  <c r="E25" i="1"/>
  <c r="H25" i="1" s="1"/>
  <c r="E26" i="1"/>
  <c r="E22" i="1"/>
  <c r="E30" i="1" s="1"/>
  <c r="H21" i="1"/>
  <c r="E23" i="1"/>
  <c r="H22" i="1"/>
  <c r="K45" i="1"/>
  <c r="N45" i="1" s="1"/>
  <c r="O45" i="1" s="1"/>
  <c r="K50" i="1"/>
  <c r="N50" i="1" s="1"/>
  <c r="K46" i="1"/>
  <c r="N46" i="1" s="1"/>
  <c r="K47" i="1"/>
  <c r="N47" i="1" s="1"/>
  <c r="I54" i="1"/>
  <c r="K49" i="1"/>
  <c r="N49" i="1" s="1"/>
  <c r="K48" i="1"/>
  <c r="N48" i="1" s="1"/>
  <c r="D31" i="1"/>
  <c r="I19" i="1"/>
  <c r="I20" i="1" s="1"/>
  <c r="M30" i="1"/>
  <c r="H30" i="4" l="1"/>
  <c r="K19" i="4"/>
  <c r="N19" i="4" s="1"/>
  <c r="O19" i="4" s="1"/>
  <c r="H30" i="1"/>
  <c r="O46" i="1"/>
  <c r="O47" i="1" s="1"/>
  <c r="O48" i="1" s="1"/>
  <c r="O49" i="1" s="1"/>
  <c r="O50" i="1" s="1"/>
  <c r="O51" i="1" s="1"/>
  <c r="O52" i="1" s="1"/>
  <c r="O53" i="1" s="1"/>
  <c r="I21" i="4"/>
  <c r="K21" i="4" s="1"/>
  <c r="N20" i="4"/>
  <c r="N54" i="4"/>
  <c r="O42" i="4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E31" i="4"/>
  <c r="I31" i="4" s="1"/>
  <c r="I30" i="4"/>
  <c r="E31" i="1"/>
  <c r="I21" i="1"/>
  <c r="N54" i="1"/>
  <c r="O20" i="4" l="1"/>
  <c r="I22" i="4"/>
  <c r="N21" i="4"/>
  <c r="I22" i="1"/>
  <c r="O21" i="4" l="1"/>
  <c r="N22" i="4"/>
  <c r="I23" i="4"/>
  <c r="I23" i="1"/>
  <c r="O22" i="4" l="1"/>
  <c r="I24" i="4"/>
  <c r="K24" i="4" s="1"/>
  <c r="I24" i="1"/>
  <c r="N23" i="4" l="1"/>
  <c r="I25" i="4"/>
  <c r="N24" i="4"/>
  <c r="I25" i="1"/>
  <c r="I26" i="4" l="1"/>
  <c r="N25" i="4"/>
  <c r="O23" i="4"/>
  <c r="O24" i="4" s="1"/>
  <c r="I26" i="1"/>
  <c r="O25" i="4" l="1"/>
  <c r="I27" i="4"/>
  <c r="K27" i="4" s="1"/>
  <c r="N26" i="4"/>
  <c r="I27" i="1"/>
  <c r="I28" i="1" s="1"/>
  <c r="I29" i="1" s="1"/>
  <c r="C30" i="1"/>
  <c r="C31" i="1" s="1"/>
  <c r="I31" i="1" s="1"/>
  <c r="J29" i="1"/>
  <c r="J28" i="1"/>
  <c r="J27" i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J18" i="1"/>
  <c r="K18" i="1" s="1"/>
  <c r="N18" i="1" s="1"/>
  <c r="O18" i="1" s="1"/>
  <c r="O26" i="4" l="1"/>
  <c r="I28" i="4"/>
  <c r="N27" i="4"/>
  <c r="K28" i="1"/>
  <c r="K29" i="1"/>
  <c r="N29" i="1" s="1"/>
  <c r="K27" i="1"/>
  <c r="I30" i="1"/>
  <c r="O27" i="4" l="1"/>
  <c r="N28" i="4"/>
  <c r="I29" i="4"/>
  <c r="K54" i="1"/>
  <c r="N20" i="1"/>
  <c r="N27" i="1"/>
  <c r="K19" i="1"/>
  <c r="N19" i="1" s="1"/>
  <c r="O19" i="1" s="1"/>
  <c r="O20" i="1" s="1"/>
  <c r="N21" i="1"/>
  <c r="N24" i="1"/>
  <c r="N23" i="1"/>
  <c r="N26" i="1"/>
  <c r="N22" i="1"/>
  <c r="N25" i="1"/>
  <c r="N28" i="1"/>
  <c r="O28" i="4" l="1"/>
  <c r="N29" i="4"/>
  <c r="N30" i="4" s="1"/>
  <c r="K30" i="4"/>
  <c r="O21" i="1"/>
  <c r="O22" i="1" s="1"/>
  <c r="O23" i="1" s="1"/>
  <c r="O24" i="1" s="1"/>
  <c r="O25" i="1" s="1"/>
  <c r="O26" i="1" s="1"/>
  <c r="O27" i="1" s="1"/>
  <c r="O28" i="1" s="1"/>
  <c r="O29" i="1" s="1"/>
  <c r="N30" i="1"/>
  <c r="K30" i="1"/>
  <c r="O29" i="4" l="1"/>
</calcChain>
</file>

<file path=xl/sharedStrings.xml><?xml version="1.0" encoding="utf-8"?>
<sst xmlns="http://schemas.openxmlformats.org/spreadsheetml/2006/main" count="147" uniqueCount="59">
  <si>
    <t>Development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</si>
  <si>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</si>
  <si>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</si>
  <si>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</si>
  <si>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</si>
  <si>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</si>
  <si>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</si>
  <si>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</si>
  <si>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</si>
  <si>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</si>
  <si>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</si>
  <si>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</si>
  <si>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</si>
  <si>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</t>
  </si>
  <si>
    <t>End of PY</t>
  </si>
  <si>
    <t>Mo. Assmt</t>
  </si>
  <si>
    <t>Billed:</t>
  </si>
  <si>
    <t>Monthly</t>
  </si>
  <si>
    <t>Gray Field:</t>
  </si>
  <si>
    <t xml:space="preserve">Blue cells </t>
  </si>
  <si>
    <t>Note:</t>
  </si>
  <si>
    <t>Purple cells</t>
  </si>
  <si>
    <t>Calculated Values (do not change)</t>
  </si>
  <si>
    <t>Total Project</t>
  </si>
  <si>
    <t>Total Assessments</t>
  </si>
  <si>
    <t>Initial Capital Contribution</t>
  </si>
  <si>
    <t>ICC Value:</t>
  </si>
  <si>
    <t>Per GL</t>
  </si>
  <si>
    <t>Need to key in data</t>
  </si>
  <si>
    <t>Do not type in these cells</t>
  </si>
  <si>
    <t>Variance</t>
  </si>
  <si>
    <t>Comments</t>
  </si>
  <si>
    <t>Less: Units Lagged to Next Mo.</t>
  </si>
  <si>
    <t>Total CY Activity</t>
  </si>
  <si>
    <r>
      <rPr>
        <b/>
        <sz val="10"/>
        <color theme="9" tint="-0.249977111117893"/>
        <rFont val="Arial"/>
        <family val="2"/>
      </rPr>
      <t>[E]</t>
    </r>
    <r>
      <rPr>
        <b/>
        <sz val="10"/>
        <color theme="1"/>
        <rFont val="Arial"/>
        <family val="2"/>
      </rPr>
      <t xml:space="preserve">
[A]-[B]+[C]+[D]=
Net Activity for the Month</t>
    </r>
  </si>
  <si>
    <r>
      <rPr>
        <b/>
        <sz val="10"/>
        <color theme="9" tint="-0.249977111117893"/>
        <rFont val="Arial"/>
        <family val="2"/>
      </rPr>
      <t>[F]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Last Mo. + [E]</t>
    </r>
    <r>
      <rPr>
        <b/>
        <sz val="10"/>
        <color theme="1"/>
        <rFont val="Arial"/>
        <family val="2"/>
      </rPr>
      <t xml:space="preserve">
Units Should be Billed</t>
    </r>
  </si>
  <si>
    <t>Reason for Unit Adjustment</t>
  </si>
  <si>
    <t>ICC's Should be Billed (Col. [A] above)</t>
  </si>
  <si>
    <t>Total</t>
  </si>
  <si>
    <t>Did not lag this mo.</t>
  </si>
  <si>
    <t>Lag adjustment from prior month</t>
  </si>
  <si>
    <t>Found 21 units previously missed.</t>
  </si>
  <si>
    <t>Running Variance</t>
  </si>
  <si>
    <t>Used wrong total figure</t>
  </si>
  <si>
    <t xml:space="preserve">Adjusted for April </t>
  </si>
  <si>
    <t>For January, "lagged" units added-back (column [C]) is an input value</t>
  </si>
  <si>
    <t>Corrected for 21 Units in Jan  via journal entry in March</t>
  </si>
  <si>
    <t>Pro-rated Assessment</t>
  </si>
  <si>
    <t>Monthly Assessment</t>
  </si>
  <si>
    <r>
      <rPr>
        <b/>
        <sz val="10"/>
        <color theme="9" tint="-0.249977111117893"/>
        <rFont val="Arial"/>
        <family val="2"/>
      </rPr>
      <t>[C]</t>
    </r>
    <r>
      <rPr>
        <b/>
        <sz val="10"/>
        <color theme="1"/>
        <rFont val="Arial"/>
        <family val="2"/>
      </rPr>
      <t xml:space="preserve">
Add: Units Lagged from Prior Month</t>
    </r>
  </si>
  <si>
    <t>If Assessments do not lag - [B] and [C] will not be used</t>
  </si>
  <si>
    <t>Source Doc Used in [A]</t>
  </si>
  <si>
    <t>Declarant Escrow Closing Schedule</t>
  </si>
  <si>
    <t>Note: Please attach closing schedule from the developer and reconcile TOTALS for the year.</t>
  </si>
  <si>
    <r>
      <rPr>
        <b/>
        <sz val="10"/>
        <color theme="9" tint="-0.249977111117893"/>
        <rFont val="Arial"/>
        <family val="2"/>
      </rPr>
      <t xml:space="preserve">[A]
</t>
    </r>
    <r>
      <rPr>
        <b/>
        <sz val="10"/>
        <color theme="1"/>
        <rFont val="Arial"/>
        <family val="2"/>
      </rPr>
      <t xml:space="preserve">
Units Closed per Source Doc</t>
    </r>
  </si>
  <si>
    <r>
      <rPr>
        <b/>
        <sz val="10"/>
        <color theme="9" tint="-0.249977111117893"/>
        <rFont val="Arial"/>
        <family val="2"/>
      </rPr>
      <t xml:space="preserve">[D]
</t>
    </r>
    <r>
      <rPr>
        <b/>
        <sz val="10"/>
        <color theme="1"/>
        <rFont val="Arial"/>
        <family val="2"/>
      </rPr>
      <t xml:space="preserve">
Other Unit adjustments (+/-)</t>
    </r>
  </si>
  <si>
    <r>
      <rPr>
        <b/>
        <sz val="10"/>
        <color theme="9" tint="-0.249977111117893"/>
        <rFont val="Arial"/>
        <family val="2"/>
      </rPr>
      <t>[B]</t>
    </r>
    <r>
      <rPr>
        <b/>
        <sz val="10"/>
        <color theme="1"/>
        <rFont val="Arial"/>
        <family val="2"/>
      </rPr>
      <t xml:space="preserve">
Less: Units Lagged to Next Month</t>
    </r>
  </si>
  <si>
    <t>Quarterly</t>
  </si>
  <si>
    <t>ABC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</si>
</sst>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_(&quot;$&quot;* #,##0.00_);_(&quot;$&quot;* \(#,##0.00\);_(&quot;$&quot;* &quot;0.00&quot;_);_(@_)"/>
    <numFmt numFmtId="167" formatCode="_(* #,##0.00_);_(* \(#,##0.00\);_(* &quot;0.00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7" tint="-0.249977111117893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sz val="10"/>
      <color rgb="FF5F5F5F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" borderId="8" applyNumberFormat="0" applyFont="0" applyAlignment="0" applyProtection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6" fontId="7" fillId="0" borderId="0" xfId="1" applyNumberFormat="1" applyFont="1"/>
    <xf numFmtId="165" fontId="7" fillId="0" borderId="0" xfId="1" applyNumberFormat="1" applyFont="1" applyAlignment="1">
      <alignment horizontal="right"/>
    </xf>
    <xf numFmtId="0" fontId="2" fillId="0" borderId="1" xfId="0" applyFont="1" applyBorder="1"/>
    <xf numFmtId="164" fontId="8" fillId="0" borderId="1" xfId="0" applyNumberFormat="1" applyFont="1" applyBorder="1"/>
    <xf numFmtId="164" fontId="8" fillId="0" borderId="6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166" fontId="8" fillId="0" borderId="0" xfId="1" applyNumberFormat="1" applyFont="1" applyBorder="1" applyAlignment="1">
      <alignment horizontal="center"/>
    </xf>
    <xf numFmtId="0" fontId="3" fillId="0" borderId="0" xfId="0" applyFont="1" applyFill="1"/>
    <xf numFmtId="166" fontId="5" fillId="0" borderId="0" xfId="1" applyNumberFormat="1" applyFont="1" applyFill="1"/>
    <xf numFmtId="165" fontId="5" fillId="0" borderId="0" xfId="1" applyNumberFormat="1" applyFont="1" applyFill="1" applyAlignment="1">
      <alignment horizontal="right"/>
    </xf>
    <xf numFmtId="44" fontId="9" fillId="0" borderId="0" xfId="1" applyFont="1" applyFill="1"/>
    <xf numFmtId="0" fontId="3" fillId="0" borderId="0" xfId="0" applyFont="1" applyBorder="1"/>
    <xf numFmtId="164" fontId="5" fillId="0" borderId="0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3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1" fillId="4" borderId="0" xfId="0" applyFont="1" applyFill="1"/>
    <xf numFmtId="164" fontId="4" fillId="3" borderId="2" xfId="0" applyNumberFormat="1" applyFont="1" applyFill="1" applyBorder="1" applyAlignment="1">
      <alignment horizontal="right"/>
    </xf>
    <xf numFmtId="0" fontId="11" fillId="0" borderId="0" xfId="0" applyFont="1" applyFill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7" fillId="2" borderId="8" xfId="3" applyNumberFormat="1" applyFont="1" applyFill="1" applyAlignment="1">
      <alignment horizontal="right"/>
    </xf>
    <xf numFmtId="44" fontId="7" fillId="2" borderId="8" xfId="1" applyFont="1" applyFill="1" applyBorder="1" applyAlignment="1">
      <alignment horizontal="right"/>
    </xf>
    <xf numFmtId="165" fontId="7" fillId="2" borderId="8" xfId="3" applyNumberFormat="1" applyFont="1" applyFill="1" applyAlignment="1">
      <alignment horizontal="right"/>
    </xf>
    <xf numFmtId="44" fontId="7" fillId="2" borderId="0" xfId="1" applyFont="1" applyFill="1" applyBorder="1" applyAlignment="1">
      <alignment horizontal="right"/>
    </xf>
    <xf numFmtId="164" fontId="13" fillId="5" borderId="8" xfId="3" applyNumberFormat="1" applyFont="1" applyAlignment="1">
      <alignment horizontal="left" wrapText="1"/>
    </xf>
    <xf numFmtId="164" fontId="4" fillId="0" borderId="2" xfId="0" applyNumberFormat="1" applyFont="1" applyFill="1" applyBorder="1" applyAlignment="1">
      <alignment horizontal="right"/>
    </xf>
    <xf numFmtId="164" fontId="7" fillId="2" borderId="12" xfId="3" applyNumberFormat="1" applyFont="1" applyFill="1" applyBorder="1" applyAlignment="1">
      <alignment horizontal="right"/>
    </xf>
    <xf numFmtId="44" fontId="7" fillId="2" borderId="12" xfId="1" applyFont="1" applyFill="1" applyBorder="1" applyAlignment="1">
      <alignment horizontal="right"/>
    </xf>
    <xf numFmtId="166" fontId="7" fillId="0" borderId="11" xfId="1" applyNumberFormat="1" applyFont="1" applyBorder="1"/>
    <xf numFmtId="166" fontId="5" fillId="0" borderId="11" xfId="1" applyNumberFormat="1" applyFont="1" applyFill="1" applyBorder="1"/>
    <xf numFmtId="164" fontId="13" fillId="5" borderId="13" xfId="3" applyNumberFormat="1" applyFont="1" applyBorder="1" applyAlignment="1">
      <alignment horizontal="left" wrapText="1"/>
    </xf>
    <xf numFmtId="164" fontId="7" fillId="2" borderId="8" xfId="3" applyNumberFormat="1" applyFont="1" applyFill="1" applyBorder="1" applyAlignment="1">
      <alignment horizontal="right"/>
    </xf>
    <xf numFmtId="165" fontId="7" fillId="2" borderId="8" xfId="3" applyNumberFormat="1" applyFont="1" applyFill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13" fillId="5" borderId="15" xfId="3" applyNumberFormat="1" applyFont="1" applyBorder="1" applyAlignment="1">
      <alignment horizontal="left" wrapText="1"/>
    </xf>
    <xf numFmtId="164" fontId="7" fillId="2" borderId="18" xfId="3" applyNumberFormat="1" applyFont="1" applyFill="1" applyBorder="1" applyAlignment="1">
      <alignment horizontal="right"/>
    </xf>
    <xf numFmtId="165" fontId="7" fillId="2" borderId="18" xfId="3" applyNumberFormat="1" applyFont="1" applyFill="1" applyBorder="1" applyAlignment="1">
      <alignment horizontal="right"/>
    </xf>
    <xf numFmtId="165" fontId="7" fillId="0" borderId="17" xfId="1" applyNumberFormat="1" applyFont="1" applyBorder="1" applyAlignment="1">
      <alignment horizontal="right"/>
    </xf>
    <xf numFmtId="165" fontId="5" fillId="0" borderId="17" xfId="1" applyNumberFormat="1" applyFont="1" applyFill="1" applyBorder="1" applyAlignment="1">
      <alignment horizontal="right"/>
    </xf>
    <xf numFmtId="164" fontId="13" fillId="5" borderId="19" xfId="3" applyNumberFormat="1" applyFont="1" applyBorder="1" applyAlignment="1">
      <alignment horizontal="left" wrapText="1"/>
    </xf>
    <xf numFmtId="165" fontId="7" fillId="2" borderId="12" xfId="3" applyNumberFormat="1" applyFont="1" applyFill="1" applyBorder="1" applyAlignment="1">
      <alignment horizontal="right"/>
    </xf>
    <xf numFmtId="165" fontId="7" fillId="0" borderId="11" xfId="1" applyNumberFormat="1" applyFont="1" applyBorder="1" applyAlignment="1">
      <alignment horizontal="right"/>
    </xf>
    <xf numFmtId="165" fontId="5" fillId="0" borderId="11" xfId="1" applyNumberFormat="1" applyFont="1" applyFill="1" applyBorder="1" applyAlignment="1">
      <alignment horizontal="right"/>
    </xf>
    <xf numFmtId="0" fontId="2" fillId="0" borderId="5" xfId="0" applyFont="1" applyBorder="1"/>
    <xf numFmtId="164" fontId="8" fillId="0" borderId="5" xfId="0" applyNumberFormat="1" applyFont="1" applyBorder="1"/>
    <xf numFmtId="164" fontId="8" fillId="0" borderId="7" xfId="0" applyNumberFormat="1" applyFont="1" applyBorder="1"/>
    <xf numFmtId="167" fontId="7" fillId="2" borderId="8" xfId="2" applyNumberFormat="1" applyFont="1" applyFill="1" applyBorder="1" applyAlignment="1">
      <alignment horizontal="right"/>
    </xf>
    <xf numFmtId="167" fontId="7" fillId="2" borderId="18" xfId="2" applyNumberFormat="1" applyFont="1" applyFill="1" applyBorder="1" applyAlignment="1">
      <alignment horizontal="right"/>
    </xf>
    <xf numFmtId="167" fontId="7" fillId="2" borderId="12" xfId="2" applyNumberFormat="1" applyFont="1" applyFill="1" applyBorder="1" applyAlignment="1">
      <alignment horizontal="right"/>
    </xf>
    <xf numFmtId="166" fontId="7" fillId="2" borderId="8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44" fontId="4" fillId="0" borderId="20" xfId="1" applyFont="1" applyFill="1" applyBorder="1"/>
    <xf numFmtId="0" fontId="2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0" fontId="9" fillId="0" borderId="0" xfId="0" applyFont="1" applyAlignment="1">
      <alignment horizontal="right"/>
    </xf>
    <xf numFmtId="164" fontId="5" fillId="2" borderId="1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164" fontId="7" fillId="2" borderId="28" xfId="3" applyNumberFormat="1" applyFont="1" applyFill="1" applyBorder="1" applyAlignment="1">
      <alignment horizontal="right"/>
    </xf>
    <xf numFmtId="164" fontId="13" fillId="5" borderId="28" xfId="3" applyNumberFormat="1" applyFont="1" applyBorder="1" applyAlignment="1">
      <alignment horizontal="left" wrapText="1"/>
    </xf>
    <xf numFmtId="164" fontId="5" fillId="0" borderId="17" xfId="0" applyNumberFormat="1" applyFont="1" applyFill="1" applyBorder="1" applyAlignment="1">
      <alignment horizontal="right"/>
    </xf>
    <xf numFmtId="164" fontId="13" fillId="5" borderId="18" xfId="3" applyNumberFormat="1" applyFont="1" applyBorder="1" applyAlignment="1">
      <alignment horizontal="left" wrapText="1"/>
    </xf>
    <xf numFmtId="0" fontId="3" fillId="0" borderId="17" xfId="0" applyFont="1" applyBorder="1"/>
    <xf numFmtId="0" fontId="3" fillId="6" borderId="11" xfId="0" applyFont="1" applyFill="1" applyBorder="1"/>
    <xf numFmtId="0" fontId="3" fillId="6" borderId="0" xfId="0" applyFont="1" applyFill="1" applyBorder="1" applyAlignment="1">
      <alignment vertical="center"/>
    </xf>
    <xf numFmtId="0" fontId="3" fillId="6" borderId="17" xfId="0" applyFont="1" applyFill="1" applyBorder="1"/>
    <xf numFmtId="0" fontId="4" fillId="6" borderId="14" xfId="0" applyFont="1" applyFill="1" applyBorder="1" applyAlignment="1">
      <alignment horizontal="right" vertical="center"/>
    </xf>
    <xf numFmtId="0" fontId="7" fillId="6" borderId="14" xfId="0" applyFont="1" applyFill="1" applyBorder="1" applyAlignment="1">
      <alignment horizontal="right" vertical="center"/>
    </xf>
    <xf numFmtId="0" fontId="9" fillId="6" borderId="14" xfId="0" applyFont="1" applyFill="1" applyBorder="1" applyAlignment="1">
      <alignment horizontal="right" vertical="center"/>
    </xf>
    <xf numFmtId="0" fontId="9" fillId="6" borderId="16" xfId="0" applyFont="1" applyFill="1" applyBorder="1" applyAlignment="1">
      <alignment horizontal="right"/>
    </xf>
    <xf numFmtId="0" fontId="9" fillId="6" borderId="10" xfId="0" applyFont="1" applyFill="1" applyBorder="1" applyAlignment="1">
      <alignment horizontal="right"/>
    </xf>
    <xf numFmtId="0" fontId="3" fillId="6" borderId="21" xfId="0" applyFont="1" applyFill="1" applyBorder="1"/>
    <xf numFmtId="0" fontId="3" fillId="6" borderId="22" xfId="0" applyFont="1" applyFill="1" applyBorder="1"/>
    <xf numFmtId="0" fontId="3" fillId="6" borderId="23" xfId="0" applyFont="1" applyFill="1" applyBorder="1"/>
    <xf numFmtId="0" fontId="12" fillId="0" borderId="0" xfId="0" applyFont="1" applyAlignment="1">
      <alignment horizontal="center"/>
    </xf>
    <xf numFmtId="164" fontId="8" fillId="2" borderId="1" xfId="0" applyNumberFormat="1" applyFont="1" applyFill="1" applyBorder="1"/>
    <xf numFmtId="164" fontId="8" fillId="2" borderId="6" xfId="0" applyNumberFormat="1" applyFont="1" applyFill="1" applyBorder="1"/>
    <xf numFmtId="164" fontId="8" fillId="2" borderId="7" xfId="0" applyNumberFormat="1" applyFont="1" applyFill="1" applyBorder="1"/>
    <xf numFmtId="166" fontId="8" fillId="2" borderId="0" xfId="1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4" fontId="5" fillId="6" borderId="25" xfId="0" applyNumberFormat="1" applyFont="1" applyFill="1" applyBorder="1" applyAlignment="1">
      <alignment horizontal="center" vertical="center"/>
    </xf>
    <xf numFmtId="164" fontId="5" fillId="6" borderId="26" xfId="0" applyNumberFormat="1" applyFont="1" applyFill="1" applyBorder="1" applyAlignment="1">
      <alignment horizontal="center" vertical="center"/>
    </xf>
    <xf numFmtId="164" fontId="5" fillId="6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right"/>
    </xf>
    <xf numFmtId="164" fontId="8" fillId="2" borderId="7" xfId="2" applyNumberFormat="1" applyFont="1" applyFill="1" applyBorder="1" applyAlignment="1">
      <alignment horizontal="right"/>
    </xf>
    <xf numFmtId="166" fontId="8" fillId="2" borderId="2" xfId="1" applyNumberFormat="1" applyFont="1" applyFill="1" applyBorder="1" applyAlignment="1">
      <alignment horizontal="center"/>
    </xf>
    <xf numFmtId="166" fontId="8" fillId="2" borderId="7" xfId="1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166" fontId="9" fillId="0" borderId="0" xfId="1" applyNumberFormat="1" applyFont="1" applyBorder="1" applyAlignment="1">
      <alignment horizontal="left"/>
    </xf>
    <xf numFmtId="164" fontId="8" fillId="0" borderId="2" xfId="2" applyNumberFormat="1" applyFont="1" applyFill="1" applyBorder="1" applyAlignment="1">
      <alignment horizontal="right"/>
    </xf>
    <xf numFmtId="164" fontId="8" fillId="0" borderId="7" xfId="2" applyNumberFormat="1" applyFont="1" applyFill="1" applyBorder="1" applyAlignment="1">
      <alignment horizontal="right"/>
    </xf>
    <xf numFmtId="166" fontId="8" fillId="0" borderId="2" xfId="1" applyNumberFormat="1" applyFont="1" applyBorder="1" applyAlignment="1">
      <alignment horizontal="center"/>
    </xf>
    <xf numFmtId="166" fontId="8" fillId="0" borderId="7" xfId="1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Note" xfId="3" builtinId="10"/>
  </cellStyles>
  <dxfs count="0"/>
  <tableStyles count="0" defaultTableStyle="TableStyleMedium2" defaultPivotStyle="PivotStyleLight16"/>
  <colors>
    <mruColors>
      <color rgb="FFCCFFFF"/>
      <color rgb="FFF5FFF5"/>
      <color rgb="FFE7FFE7"/>
      <color rgb="FF0000FF"/>
      <color rgb="FF5F5F5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zoomScaleNormal="100" workbookViewId="0">
      <selection activeCell="O6" sqref="O6"/>
    </sheetView>
  </sheetViews>
  <sheetFormatPr defaultColWidth="9" defaultRowHeight="12.75" x14ac:dyDescent="0.2"/>
  <cols>
    <col min="1" max="1" width="9" style="1" customWidth="1"/>
    <col min="2" max="2" width="15.28515625" style="1" customWidth="1"/>
    <col min="3" max="3" width="13.7109375" style="1" customWidth="1"/>
    <col min="4" max="5" width="13" style="1" customWidth="1"/>
    <col min="6" max="6" width="14.28515625" style="1" customWidth="1"/>
    <col min="7" max="7" width="17.42578125" style="1" customWidth="1"/>
    <col min="8" max="8" width="14.140625" style="1" customWidth="1"/>
    <col min="9" max="9" width="14.7109375" style="1" customWidth="1"/>
    <col min="10" max="10" width="11.85546875" style="1" customWidth="1"/>
    <col min="11" max="11" width="12.7109375" style="1" customWidth="1"/>
    <col min="12" max="12" width="0.7109375" style="1" customWidth="1"/>
    <col min="13" max="13" width="12.7109375" style="1" customWidth="1"/>
    <col min="14" max="15" width="11.7109375" style="1" customWidth="1"/>
    <col min="16" max="16" width="26.140625" style="1" customWidth="1"/>
    <col min="17" max="17" width="3.42578125" style="1" customWidth="1"/>
    <col min="18" max="18" width="11.140625" style="1" bestFit="1" customWidth="1"/>
    <col min="19" max="19" width="11" style="1" customWidth="1"/>
    <col min="20" max="16384" width="9" style="1"/>
  </cols>
  <sheetData>
    <row r="1" spans="1:21" ht="13.5" thickBot="1" x14ac:dyDescent="0.25"/>
    <row r="2" spans="1:21" ht="7.5" customHeight="1" x14ac:dyDescent="0.2">
      <c r="B2" s="85"/>
      <c r="C2" s="78"/>
      <c r="D2" s="78"/>
      <c r="E2" s="78"/>
      <c r="F2" s="78"/>
      <c r="G2" s="86"/>
      <c r="H2" s="15"/>
      <c r="I2" s="15"/>
      <c r="J2" s="15"/>
    </row>
    <row r="3" spans="1:21" x14ac:dyDescent="0.2">
      <c r="B3" s="81" t="s">
        <v>19</v>
      </c>
      <c r="C3" s="79" t="s">
        <v>28</v>
      </c>
      <c r="D3" s="79"/>
      <c r="E3" s="79"/>
      <c r="F3" s="79"/>
      <c r="G3" s="87"/>
      <c r="H3" s="15"/>
      <c r="I3" s="15"/>
      <c r="J3" s="15"/>
    </row>
    <row r="4" spans="1:21" x14ac:dyDescent="0.2">
      <c r="B4" s="71" t="s">
        <v>18</v>
      </c>
      <c r="C4" s="79" t="s">
        <v>29</v>
      </c>
      <c r="D4" s="79"/>
      <c r="E4" s="79"/>
      <c r="F4" s="79"/>
      <c r="G4" s="87"/>
      <c r="H4" s="15"/>
      <c r="I4" s="15"/>
      <c r="J4" s="15"/>
    </row>
    <row r="5" spans="1:21" ht="13.5" thickBot="1" x14ac:dyDescent="0.25">
      <c r="B5" s="82" t="s">
        <v>21</v>
      </c>
      <c r="C5" s="79" t="s">
        <v>22</v>
      </c>
      <c r="D5" s="79"/>
      <c r="E5" s="79"/>
      <c r="F5" s="79"/>
      <c r="G5" s="87"/>
      <c r="H5" s="15"/>
      <c r="I5" s="15"/>
      <c r="J5" s="15"/>
    </row>
    <row r="6" spans="1:21" ht="16.5" customHeight="1" thickTop="1" thickBot="1" x14ac:dyDescent="0.25">
      <c r="B6" s="83" t="s">
        <v>20</v>
      </c>
      <c r="C6" s="97" t="s">
        <v>45</v>
      </c>
      <c r="D6" s="98"/>
      <c r="E6" s="98"/>
      <c r="F6" s="99"/>
      <c r="G6" s="87"/>
      <c r="H6" s="15"/>
      <c r="I6" s="15"/>
      <c r="J6" s="15"/>
    </row>
    <row r="7" spans="1:21" ht="7.5" customHeight="1" thickTop="1" thickBot="1" x14ac:dyDescent="0.25">
      <c r="B7" s="84"/>
      <c r="C7" s="80"/>
      <c r="D7" s="80"/>
      <c r="E7" s="80"/>
      <c r="F7" s="80"/>
      <c r="G7" s="88"/>
      <c r="H7" s="15"/>
      <c r="I7" s="15"/>
      <c r="J7" s="15"/>
    </row>
    <row r="8" spans="1:21" x14ac:dyDescent="0.2">
      <c r="E8" s="19"/>
      <c r="F8" s="19"/>
      <c r="G8" s="19"/>
      <c r="H8" s="19"/>
      <c r="I8" s="19"/>
    </row>
    <row r="9" spans="1:21" x14ac:dyDescent="0.2">
      <c r="B9" s="68" t="s">
        <v>0</v>
      </c>
      <c r="C9" s="23" t="s">
        <v>58</v>
      </c>
      <c r="D9" s="24"/>
      <c r="E9" s="25"/>
      <c r="F9" s="29"/>
      <c r="G9" s="29"/>
      <c r="H9" s="29"/>
      <c r="I9" s="29"/>
      <c r="J9" s="29"/>
    </row>
    <row r="10" spans="1:21" x14ac:dyDescent="0.2">
      <c r="B10" s="68" t="s">
        <v>16</v>
      </c>
      <c r="C10" s="89" t="s">
        <v>17</v>
      </c>
      <c r="D10" s="72"/>
      <c r="E10" s="72"/>
      <c r="F10" s="30"/>
      <c r="G10" s="30"/>
      <c r="H10" s="30"/>
      <c r="I10" s="19"/>
      <c r="K10" s="15"/>
      <c r="L10" s="15"/>
      <c r="M10" s="15"/>
      <c r="N10" s="15"/>
      <c r="O10" s="15"/>
      <c r="P10" s="15"/>
    </row>
    <row r="11" spans="1:21" x14ac:dyDescent="0.2">
      <c r="B11" s="70" t="s">
        <v>51</v>
      </c>
      <c r="C11" s="96" t="s">
        <v>52</v>
      </c>
      <c r="D11" s="96"/>
      <c r="E11" s="96"/>
      <c r="F11" s="30"/>
      <c r="G11" s="30"/>
      <c r="H11" s="30"/>
      <c r="I11" s="19"/>
      <c r="K11" s="15"/>
      <c r="L11" s="15"/>
      <c r="M11" s="15"/>
      <c r="N11" s="15"/>
      <c r="O11" s="15"/>
      <c r="P11" s="15"/>
    </row>
    <row r="12" spans="1:21" ht="13.5" thickBot="1" x14ac:dyDescent="0.25">
      <c r="C12" s="2"/>
      <c r="D12" s="2"/>
      <c r="E12" s="30"/>
      <c r="F12" s="30"/>
      <c r="G12" s="30"/>
      <c r="H12" s="30"/>
      <c r="I12" s="19"/>
      <c r="K12" s="15"/>
      <c r="L12" s="15"/>
      <c r="M12" s="15"/>
      <c r="N12" s="15"/>
      <c r="O12" s="15"/>
      <c r="P12" s="15"/>
    </row>
    <row r="13" spans="1:21" ht="28.5" customHeight="1" thickBot="1" x14ac:dyDescent="0.25">
      <c r="A13" s="2"/>
      <c r="C13" s="2"/>
      <c r="D13" s="94" t="s">
        <v>50</v>
      </c>
      <c r="E13" s="95"/>
      <c r="F13" s="2"/>
      <c r="G13" s="2"/>
      <c r="H13" s="2"/>
      <c r="K13" s="15"/>
      <c r="L13" s="15"/>
      <c r="M13" s="15"/>
      <c r="N13" s="15"/>
      <c r="O13" s="15"/>
      <c r="P13" s="15"/>
    </row>
    <row r="14" spans="1:21" ht="18.75" customHeight="1" thickBot="1" x14ac:dyDescent="0.25">
      <c r="C14" s="101" t="s">
        <v>54</v>
      </c>
      <c r="D14" s="107" t="s">
        <v>56</v>
      </c>
      <c r="E14" s="109" t="s">
        <v>49</v>
      </c>
      <c r="F14" s="101" t="s">
        <v>55</v>
      </c>
      <c r="G14" s="101" t="s">
        <v>36</v>
      </c>
      <c r="H14" s="101" t="s">
        <v>34</v>
      </c>
      <c r="I14" s="101" t="s">
        <v>35</v>
      </c>
      <c r="J14" s="67">
        <v>32</v>
      </c>
    </row>
    <row r="15" spans="1:21" ht="18.75" customHeight="1" x14ac:dyDescent="0.2">
      <c r="C15" s="101"/>
      <c r="D15" s="107" t="s">
        <v>32</v>
      </c>
      <c r="E15" s="109" t="s">
        <v>32</v>
      </c>
      <c r="F15" s="101" t="s">
        <v>32</v>
      </c>
      <c r="G15" s="101"/>
      <c r="H15" s="101" t="s">
        <v>32</v>
      </c>
      <c r="I15" s="101" t="s">
        <v>32</v>
      </c>
      <c r="J15" s="101" t="s">
        <v>48</v>
      </c>
      <c r="K15" s="101" t="s">
        <v>24</v>
      </c>
      <c r="L15" s="10"/>
      <c r="M15" s="101" t="s">
        <v>27</v>
      </c>
      <c r="N15" s="101" t="s">
        <v>30</v>
      </c>
      <c r="O15" s="101" t="s">
        <v>42</v>
      </c>
      <c r="P15" s="101" t="s">
        <v>31</v>
      </c>
    </row>
    <row r="16" spans="1:21" ht="18.75" customHeight="1" thickBot="1" x14ac:dyDescent="0.25">
      <c r="A16" s="68" t="s">
        <v>13</v>
      </c>
      <c r="B16" s="69">
        <v>2016</v>
      </c>
      <c r="C16" s="102"/>
      <c r="D16" s="108"/>
      <c r="E16" s="110"/>
      <c r="F16" s="102"/>
      <c r="G16" s="102"/>
      <c r="H16" s="102"/>
      <c r="I16" s="102"/>
      <c r="J16" s="102" t="s">
        <v>15</v>
      </c>
      <c r="K16" s="102"/>
      <c r="L16" s="13"/>
      <c r="M16" s="102"/>
      <c r="N16" s="102"/>
      <c r="O16" s="102"/>
      <c r="P16" s="102"/>
      <c r="Q16" s="2"/>
      <c r="T16" s="2"/>
      <c r="U16" s="2"/>
    </row>
    <row r="17" spans="2:16" ht="13.5" thickBot="1" x14ac:dyDescent="0.25">
      <c r="B17" s="55" t="s">
        <v>14</v>
      </c>
      <c r="C17" s="21"/>
      <c r="D17" s="65"/>
      <c r="E17" s="66"/>
      <c r="F17" s="21"/>
      <c r="G17" s="21"/>
      <c r="H17" s="27"/>
      <c r="I17" s="11">
        <v>10</v>
      </c>
      <c r="J17" s="21"/>
      <c r="K17" s="21"/>
      <c r="L17" s="21"/>
      <c r="M17" s="21"/>
      <c r="N17" s="21"/>
      <c r="O17" s="21"/>
      <c r="P17" s="21"/>
    </row>
    <row r="18" spans="2:16" ht="27" thickTop="1" thickBot="1" x14ac:dyDescent="0.25">
      <c r="B18" s="1" t="s">
        <v>1</v>
      </c>
      <c r="C18" s="12">
        <v>6</v>
      </c>
      <c r="D18" s="31">
        <f>C18</f>
        <v>6</v>
      </c>
      <c r="E18" s="64">
        <v>4</v>
      </c>
      <c r="F18" s="12">
        <v>21</v>
      </c>
      <c r="G18" s="35" t="s">
        <v>41</v>
      </c>
      <c r="H18" s="37">
        <f>C18-D18+E18+F18</f>
        <v>25</v>
      </c>
      <c r="I18" s="31">
        <f>+I17+C18-D18+E18+F18</f>
        <v>35</v>
      </c>
      <c r="J18" s="61">
        <f t="shared" ref="J18:J29" si="0">J$14</f>
        <v>32</v>
      </c>
      <c r="K18" s="61">
        <f>I18*$J18</f>
        <v>1120</v>
      </c>
      <c r="L18" s="4"/>
      <c r="M18" s="16">
        <v>448</v>
      </c>
      <c r="N18" s="61">
        <f>M18-K18</f>
        <v>-672</v>
      </c>
      <c r="O18" s="61">
        <f>N18</f>
        <v>-672</v>
      </c>
      <c r="P18" s="35"/>
    </row>
    <row r="19" spans="2:16" ht="13.5" thickTop="1" x14ac:dyDescent="0.2">
      <c r="B19" s="1" t="s">
        <v>2</v>
      </c>
      <c r="C19" s="12">
        <v>3</v>
      </c>
      <c r="D19" s="31">
        <f>C19</f>
        <v>3</v>
      </c>
      <c r="E19" s="31">
        <f>D18</f>
        <v>6</v>
      </c>
      <c r="F19" s="12">
        <v>0</v>
      </c>
      <c r="G19" s="35"/>
      <c r="H19" s="42">
        <f t="shared" ref="H19:H27" si="1">C19-D19+E19+F19</f>
        <v>6</v>
      </c>
      <c r="I19" s="31">
        <f>I18+C19-D19+E19+F19</f>
        <v>41</v>
      </c>
      <c r="J19" s="58">
        <f t="shared" si="0"/>
        <v>32</v>
      </c>
      <c r="K19" s="58">
        <f>I19*$J19</f>
        <v>1312</v>
      </c>
      <c r="L19" s="5"/>
      <c r="M19" s="17">
        <v>512</v>
      </c>
      <c r="N19" s="58">
        <f t="shared" ref="N19:N29" si="2">M19-K19</f>
        <v>-800</v>
      </c>
      <c r="O19" s="58">
        <f>O18+N19</f>
        <v>-1472</v>
      </c>
      <c r="P19" s="35"/>
    </row>
    <row r="20" spans="2:16" ht="25.5" x14ac:dyDescent="0.2">
      <c r="B20" s="1" t="s">
        <v>3</v>
      </c>
      <c r="C20" s="12">
        <v>2</v>
      </c>
      <c r="D20" s="31">
        <f t="shared" ref="D20:D27" si="3">C20</f>
        <v>2</v>
      </c>
      <c r="E20" s="31">
        <f t="shared" ref="E20:E27" si="4">D19</f>
        <v>3</v>
      </c>
      <c r="F20" s="12">
        <v>0</v>
      </c>
      <c r="G20" s="35"/>
      <c r="H20" s="42">
        <f t="shared" si="1"/>
        <v>3</v>
      </c>
      <c r="I20" s="31">
        <f t="shared" ref="I20:I27" si="5">I19+C20-D20+E20+F20</f>
        <v>44</v>
      </c>
      <c r="J20" s="58">
        <f t="shared" si="0"/>
        <v>32</v>
      </c>
      <c r="K20" s="58">
        <f t="shared" ref="K20:K29" si="6">I20*$J20</f>
        <v>1408</v>
      </c>
      <c r="L20" s="5"/>
      <c r="M20" s="17">
        <v>2908</v>
      </c>
      <c r="N20" s="58">
        <f t="shared" si="2"/>
        <v>1500</v>
      </c>
      <c r="O20" s="58">
        <f t="shared" ref="O20:O29" si="7">O19+N20</f>
        <v>28</v>
      </c>
      <c r="P20" s="35" t="s">
        <v>46</v>
      </c>
    </row>
    <row r="21" spans="2:16" x14ac:dyDescent="0.2">
      <c r="B21" s="1" t="s">
        <v>4</v>
      </c>
      <c r="C21" s="12">
        <v>1</v>
      </c>
      <c r="D21" s="31">
        <f t="shared" si="3"/>
        <v>1</v>
      </c>
      <c r="E21" s="31">
        <f t="shared" si="4"/>
        <v>2</v>
      </c>
      <c r="F21" s="12">
        <v>3</v>
      </c>
      <c r="G21" s="35" t="s">
        <v>39</v>
      </c>
      <c r="H21" s="42">
        <f t="shared" si="1"/>
        <v>5</v>
      </c>
      <c r="I21" s="31">
        <f t="shared" si="5"/>
        <v>49</v>
      </c>
      <c r="J21" s="58">
        <f t="shared" si="0"/>
        <v>32</v>
      </c>
      <c r="K21" s="58">
        <f t="shared" si="6"/>
        <v>1568</v>
      </c>
      <c r="L21" s="5"/>
      <c r="M21" s="17">
        <v>864</v>
      </c>
      <c r="N21" s="58">
        <f t="shared" si="2"/>
        <v>-704</v>
      </c>
      <c r="O21" s="58">
        <f t="shared" si="7"/>
        <v>-676</v>
      </c>
      <c r="P21" s="35" t="s">
        <v>43</v>
      </c>
    </row>
    <row r="22" spans="2:16" ht="25.5" x14ac:dyDescent="0.2">
      <c r="B22" s="1" t="s">
        <v>5</v>
      </c>
      <c r="C22" s="12">
        <v>1</v>
      </c>
      <c r="D22" s="31">
        <f t="shared" si="3"/>
        <v>1</v>
      </c>
      <c r="E22" s="31">
        <f t="shared" si="4"/>
        <v>1</v>
      </c>
      <c r="F22" s="12">
        <v>-3</v>
      </c>
      <c r="G22" s="35" t="s">
        <v>40</v>
      </c>
      <c r="H22" s="42">
        <f t="shared" si="1"/>
        <v>-2</v>
      </c>
      <c r="I22" s="31">
        <f t="shared" si="5"/>
        <v>47</v>
      </c>
      <c r="J22" s="58">
        <f t="shared" si="0"/>
        <v>32</v>
      </c>
      <c r="K22" s="58">
        <f t="shared" si="6"/>
        <v>1504</v>
      </c>
      <c r="L22" s="5"/>
      <c r="M22" s="17">
        <v>2046</v>
      </c>
      <c r="N22" s="58">
        <f t="shared" si="2"/>
        <v>542</v>
      </c>
      <c r="O22" s="58">
        <f t="shared" si="7"/>
        <v>-134</v>
      </c>
      <c r="P22" s="35" t="s">
        <v>44</v>
      </c>
    </row>
    <row r="23" spans="2:16" x14ac:dyDescent="0.2">
      <c r="B23" s="1" t="s">
        <v>6</v>
      </c>
      <c r="C23" s="12">
        <v>1</v>
      </c>
      <c r="D23" s="31">
        <f t="shared" si="3"/>
        <v>1</v>
      </c>
      <c r="E23" s="31">
        <f t="shared" si="4"/>
        <v>1</v>
      </c>
      <c r="F23" s="12">
        <v>0</v>
      </c>
      <c r="G23" s="35"/>
      <c r="H23" s="42">
        <f t="shared" si="1"/>
        <v>1</v>
      </c>
      <c r="I23" s="31">
        <f t="shared" si="5"/>
        <v>48</v>
      </c>
      <c r="J23" s="58">
        <f t="shared" si="0"/>
        <v>32</v>
      </c>
      <c r="K23" s="58">
        <f t="shared" si="6"/>
        <v>1536</v>
      </c>
      <c r="L23" s="5"/>
      <c r="M23" s="17">
        <v>1636</v>
      </c>
      <c r="N23" s="58">
        <f t="shared" si="2"/>
        <v>100</v>
      </c>
      <c r="O23" s="58">
        <f t="shared" si="7"/>
        <v>-34</v>
      </c>
      <c r="P23" s="35"/>
    </row>
    <row r="24" spans="2:16" x14ac:dyDescent="0.2">
      <c r="B24" s="1" t="s">
        <v>7</v>
      </c>
      <c r="C24" s="12">
        <v>0</v>
      </c>
      <c r="D24" s="31">
        <f t="shared" si="3"/>
        <v>0</v>
      </c>
      <c r="E24" s="31">
        <f t="shared" si="4"/>
        <v>1</v>
      </c>
      <c r="F24" s="12">
        <v>0</v>
      </c>
      <c r="G24" s="35"/>
      <c r="H24" s="42">
        <f t="shared" si="1"/>
        <v>1</v>
      </c>
      <c r="I24" s="31">
        <f t="shared" si="5"/>
        <v>49</v>
      </c>
      <c r="J24" s="58">
        <f t="shared" si="0"/>
        <v>32</v>
      </c>
      <c r="K24" s="58">
        <f t="shared" si="6"/>
        <v>1568</v>
      </c>
      <c r="L24" s="5"/>
      <c r="M24" s="17">
        <v>1568</v>
      </c>
      <c r="N24" s="58">
        <f t="shared" si="2"/>
        <v>0</v>
      </c>
      <c r="O24" s="58">
        <f t="shared" si="7"/>
        <v>-34</v>
      </c>
      <c r="P24" s="35"/>
    </row>
    <row r="25" spans="2:16" x14ac:dyDescent="0.2">
      <c r="B25" s="1" t="s">
        <v>8</v>
      </c>
      <c r="C25" s="12">
        <v>8</v>
      </c>
      <c r="D25" s="31">
        <f t="shared" si="3"/>
        <v>8</v>
      </c>
      <c r="E25" s="31">
        <f t="shared" si="4"/>
        <v>0</v>
      </c>
      <c r="F25" s="12">
        <v>0</v>
      </c>
      <c r="G25" s="35"/>
      <c r="H25" s="42">
        <f t="shared" si="1"/>
        <v>0</v>
      </c>
      <c r="I25" s="31">
        <f t="shared" si="5"/>
        <v>49</v>
      </c>
      <c r="J25" s="58">
        <f t="shared" si="0"/>
        <v>32</v>
      </c>
      <c r="K25" s="58">
        <f t="shared" si="6"/>
        <v>1568</v>
      </c>
      <c r="L25" s="5"/>
      <c r="M25" s="17">
        <v>1568</v>
      </c>
      <c r="N25" s="58">
        <f t="shared" si="2"/>
        <v>0</v>
      </c>
      <c r="O25" s="58">
        <f t="shared" si="7"/>
        <v>-34</v>
      </c>
      <c r="P25" s="35"/>
    </row>
    <row r="26" spans="2:16" x14ac:dyDescent="0.2">
      <c r="B26" s="1" t="s">
        <v>9</v>
      </c>
      <c r="C26" s="12">
        <v>0</v>
      </c>
      <c r="D26" s="31">
        <f t="shared" si="3"/>
        <v>0</v>
      </c>
      <c r="E26" s="31">
        <f t="shared" si="4"/>
        <v>8</v>
      </c>
      <c r="F26" s="12">
        <v>0</v>
      </c>
      <c r="G26" s="35"/>
      <c r="H26" s="42">
        <f t="shared" si="1"/>
        <v>8</v>
      </c>
      <c r="I26" s="31">
        <f t="shared" si="5"/>
        <v>57</v>
      </c>
      <c r="J26" s="58">
        <f t="shared" si="0"/>
        <v>32</v>
      </c>
      <c r="K26" s="58">
        <f t="shared" si="6"/>
        <v>1824</v>
      </c>
      <c r="L26" s="5"/>
      <c r="M26" s="17">
        <v>1824</v>
      </c>
      <c r="N26" s="58">
        <f t="shared" si="2"/>
        <v>0</v>
      </c>
      <c r="O26" s="58">
        <f t="shared" si="7"/>
        <v>-34</v>
      </c>
      <c r="P26" s="35"/>
    </row>
    <row r="27" spans="2:16" x14ac:dyDescent="0.2">
      <c r="B27" s="1" t="s">
        <v>10</v>
      </c>
      <c r="C27" s="12">
        <v>10</v>
      </c>
      <c r="D27" s="31">
        <f t="shared" si="3"/>
        <v>10</v>
      </c>
      <c r="E27" s="31">
        <f t="shared" si="4"/>
        <v>0</v>
      </c>
      <c r="F27" s="12">
        <v>0</v>
      </c>
      <c r="G27" s="35"/>
      <c r="H27" s="42">
        <f t="shared" si="1"/>
        <v>0</v>
      </c>
      <c r="I27" s="31">
        <f t="shared" si="5"/>
        <v>57</v>
      </c>
      <c r="J27" s="58">
        <f t="shared" si="0"/>
        <v>32</v>
      </c>
      <c r="K27" s="58">
        <f t="shared" si="6"/>
        <v>1824</v>
      </c>
      <c r="L27" s="5"/>
      <c r="M27" s="17">
        <v>1856</v>
      </c>
      <c r="N27" s="58">
        <f t="shared" si="2"/>
        <v>32</v>
      </c>
      <c r="O27" s="58">
        <f t="shared" si="7"/>
        <v>-2</v>
      </c>
      <c r="P27" s="35"/>
    </row>
    <row r="28" spans="2:16" x14ac:dyDescent="0.2">
      <c r="B28" s="1" t="s">
        <v>11</v>
      </c>
      <c r="C28" s="12">
        <v>0</v>
      </c>
      <c r="D28" s="31">
        <f t="shared" ref="D28:D29" si="8">C28</f>
        <v>0</v>
      </c>
      <c r="E28" s="31">
        <f t="shared" ref="E28:E29" si="9">D27</f>
        <v>10</v>
      </c>
      <c r="F28" s="12">
        <v>0</v>
      </c>
      <c r="G28" s="35"/>
      <c r="H28" s="42">
        <f t="shared" ref="H28:H29" si="10">C28-D28+E28+F28</f>
        <v>10</v>
      </c>
      <c r="I28" s="31">
        <f t="shared" ref="I28:I29" si="11">I27+C28-D28+E28+F28</f>
        <v>67</v>
      </c>
      <c r="J28" s="58">
        <f t="shared" si="0"/>
        <v>32</v>
      </c>
      <c r="K28" s="58">
        <f t="shared" si="6"/>
        <v>2144</v>
      </c>
      <c r="L28" s="5"/>
      <c r="M28" s="17"/>
      <c r="N28" s="58">
        <f t="shared" si="2"/>
        <v>-2144</v>
      </c>
      <c r="O28" s="58">
        <f t="shared" si="7"/>
        <v>-2146</v>
      </c>
      <c r="P28" s="35"/>
    </row>
    <row r="29" spans="2:16" ht="13.5" thickBot="1" x14ac:dyDescent="0.25">
      <c r="B29" s="1" t="s">
        <v>12</v>
      </c>
      <c r="C29" s="12">
        <v>0</v>
      </c>
      <c r="D29" s="31">
        <f t="shared" si="8"/>
        <v>0</v>
      </c>
      <c r="E29" s="31">
        <f t="shared" si="9"/>
        <v>0</v>
      </c>
      <c r="F29" s="12">
        <v>0</v>
      </c>
      <c r="G29" s="35"/>
      <c r="H29" s="47">
        <f t="shared" si="10"/>
        <v>0</v>
      </c>
      <c r="I29" s="31">
        <f t="shared" si="11"/>
        <v>67</v>
      </c>
      <c r="J29" s="58">
        <f t="shared" si="0"/>
        <v>32</v>
      </c>
      <c r="K29" s="58">
        <f t="shared" si="6"/>
        <v>2144</v>
      </c>
      <c r="L29" s="5"/>
      <c r="M29" s="17"/>
      <c r="N29" s="58">
        <f t="shared" si="2"/>
        <v>-2144</v>
      </c>
      <c r="O29" s="58">
        <f t="shared" si="7"/>
        <v>-4290</v>
      </c>
      <c r="P29" s="35"/>
    </row>
    <row r="30" spans="2:16" ht="15" customHeight="1" thickBot="1" x14ac:dyDescent="0.25">
      <c r="B30" s="6" t="s">
        <v>33</v>
      </c>
      <c r="C30" s="90">
        <f>SUM(C18:C29)</f>
        <v>32</v>
      </c>
      <c r="D30" s="90">
        <f>SUM(D18:D29)</f>
        <v>32</v>
      </c>
      <c r="E30" s="90">
        <f>SUM(E18:E29)</f>
        <v>36</v>
      </c>
      <c r="F30" s="90">
        <f>SUM(F18:F29)</f>
        <v>21</v>
      </c>
      <c r="G30" s="3"/>
      <c r="H30" s="92">
        <f>SUM(H18:H29)</f>
        <v>57</v>
      </c>
      <c r="I30" s="90">
        <f>C30-D30+E30+F30</f>
        <v>57</v>
      </c>
      <c r="J30" s="3"/>
      <c r="K30" s="105">
        <f>SUM(K18:K29)</f>
        <v>19520</v>
      </c>
      <c r="L30" s="93"/>
      <c r="M30" s="105">
        <f>SUM(M18:M29)</f>
        <v>15230</v>
      </c>
      <c r="N30" s="105">
        <f>SUM(N18:N29)</f>
        <v>-4290</v>
      </c>
      <c r="O30" s="14"/>
      <c r="P30" s="111"/>
    </row>
    <row r="31" spans="2:16" ht="14.25" thickTop="1" thickBot="1" x14ac:dyDescent="0.25">
      <c r="B31" s="6" t="s">
        <v>23</v>
      </c>
      <c r="C31" s="91">
        <f>C17+C30+I17</f>
        <v>42</v>
      </c>
      <c r="D31" s="91">
        <f>D30</f>
        <v>32</v>
      </c>
      <c r="E31" s="91">
        <f t="shared" ref="E31:F31" si="12">E17+E30</f>
        <v>36</v>
      </c>
      <c r="F31" s="91">
        <f t="shared" si="12"/>
        <v>21</v>
      </c>
      <c r="I31" s="91">
        <f>C31-D31+E31+F31</f>
        <v>67</v>
      </c>
      <c r="K31" s="106"/>
      <c r="L31" s="93"/>
      <c r="M31" s="106"/>
      <c r="N31" s="106"/>
      <c r="O31" s="14"/>
      <c r="P31" s="111"/>
    </row>
    <row r="32" spans="2:16" ht="13.5" thickTop="1" x14ac:dyDescent="0.2">
      <c r="I32" s="22"/>
    </row>
    <row r="36" spans="2:16" ht="13.5" thickBot="1" x14ac:dyDescent="0.25"/>
    <row r="37" spans="2:16" ht="13.5" thickBot="1" x14ac:dyDescent="0.25">
      <c r="J37" s="9" t="s">
        <v>26</v>
      </c>
      <c r="K37" s="67">
        <v>96</v>
      </c>
    </row>
    <row r="38" spans="2:16" x14ac:dyDescent="0.2">
      <c r="B38" s="19"/>
      <c r="C38" s="20"/>
      <c r="D38" s="20"/>
      <c r="E38" s="20"/>
      <c r="F38" s="20"/>
      <c r="G38" s="20"/>
      <c r="H38" s="20"/>
      <c r="J38" s="9"/>
      <c r="K38" s="18"/>
    </row>
    <row r="39" spans="2:16" ht="20.25" customHeight="1" x14ac:dyDescent="0.2">
      <c r="B39" s="19"/>
      <c r="C39" s="20"/>
      <c r="D39" s="20"/>
      <c r="E39" s="20"/>
      <c r="F39" s="20"/>
      <c r="G39" s="20"/>
      <c r="H39" s="20"/>
      <c r="I39" s="101" t="s">
        <v>37</v>
      </c>
      <c r="K39" s="101" t="s">
        <v>25</v>
      </c>
      <c r="M39" s="101" t="s">
        <v>27</v>
      </c>
      <c r="N39" s="101" t="s">
        <v>30</v>
      </c>
      <c r="O39" s="101" t="s">
        <v>42</v>
      </c>
      <c r="P39" s="101" t="s">
        <v>31</v>
      </c>
    </row>
    <row r="40" spans="2:16" ht="20.25" customHeight="1" x14ac:dyDescent="0.2">
      <c r="B40" s="19"/>
      <c r="C40" s="20"/>
      <c r="D40" s="20"/>
      <c r="E40" s="20"/>
      <c r="F40" s="20"/>
      <c r="G40" s="20"/>
      <c r="H40" s="20"/>
      <c r="I40" s="102"/>
      <c r="J40" s="2"/>
      <c r="K40" s="102"/>
      <c r="M40" s="102"/>
      <c r="N40" s="102"/>
      <c r="O40" s="102"/>
      <c r="P40" s="102"/>
    </row>
    <row r="41" spans="2:16" x14ac:dyDescent="0.2">
      <c r="B41" s="19"/>
      <c r="C41" s="20"/>
      <c r="D41" s="20"/>
      <c r="E41" s="20"/>
      <c r="F41" s="20"/>
      <c r="G41" s="20"/>
      <c r="H41" s="20"/>
      <c r="O41" s="13"/>
    </row>
    <row r="42" spans="2:16" x14ac:dyDescent="0.2">
      <c r="B42" s="1" t="s">
        <v>1</v>
      </c>
      <c r="C42" s="12"/>
      <c r="D42" s="12"/>
      <c r="E42" s="12"/>
      <c r="F42" s="12"/>
      <c r="G42" s="12"/>
      <c r="H42" s="12"/>
      <c r="I42" s="31">
        <f>C18</f>
        <v>6</v>
      </c>
      <c r="K42" s="61">
        <f>I42*K$37</f>
        <v>576</v>
      </c>
      <c r="M42" s="16">
        <v>320</v>
      </c>
      <c r="N42" s="61">
        <f>M42-K42</f>
        <v>-256</v>
      </c>
      <c r="O42" s="61">
        <f>N42</f>
        <v>-256</v>
      </c>
      <c r="P42" s="35"/>
    </row>
    <row r="43" spans="2:16" x14ac:dyDescent="0.2">
      <c r="B43" s="1" t="s">
        <v>2</v>
      </c>
      <c r="C43" s="12"/>
      <c r="D43" s="12"/>
      <c r="E43" s="12"/>
      <c r="F43" s="12"/>
      <c r="G43" s="12"/>
      <c r="H43" s="12"/>
      <c r="I43" s="31">
        <f t="shared" ref="I43:I53" si="13">C19</f>
        <v>3</v>
      </c>
      <c r="K43" s="58">
        <f>I43*K$37</f>
        <v>288</v>
      </c>
      <c r="M43" s="17">
        <v>512</v>
      </c>
      <c r="N43" s="58">
        <f t="shared" ref="N43:N53" si="14">M43-K43</f>
        <v>224</v>
      </c>
      <c r="O43" s="58">
        <f>O42+N43</f>
        <v>-32</v>
      </c>
      <c r="P43" s="35"/>
    </row>
    <row r="44" spans="2:16" x14ac:dyDescent="0.2">
      <c r="B44" s="1" t="s">
        <v>3</v>
      </c>
      <c r="C44" s="12"/>
      <c r="D44" s="12"/>
      <c r="E44" s="12"/>
      <c r="F44" s="12"/>
      <c r="G44" s="12"/>
      <c r="H44" s="12"/>
      <c r="I44" s="31">
        <f t="shared" si="13"/>
        <v>2</v>
      </c>
      <c r="K44" s="58">
        <f t="shared" ref="K44:K53" si="15">I44*K$37</f>
        <v>192</v>
      </c>
      <c r="M44" s="17">
        <v>288</v>
      </c>
      <c r="N44" s="58">
        <f t="shared" si="14"/>
        <v>96</v>
      </c>
      <c r="O44" s="58">
        <f t="shared" ref="O44:O53" si="16">O43+N44</f>
        <v>64</v>
      </c>
      <c r="P44" s="35"/>
    </row>
    <row r="45" spans="2:16" x14ac:dyDescent="0.2">
      <c r="B45" s="1" t="s">
        <v>4</v>
      </c>
      <c r="C45" s="12"/>
      <c r="D45" s="12"/>
      <c r="E45" s="12"/>
      <c r="F45" s="12"/>
      <c r="G45" s="12"/>
      <c r="H45" s="12"/>
      <c r="I45" s="31">
        <f t="shared" si="13"/>
        <v>1</v>
      </c>
      <c r="K45" s="58">
        <f t="shared" si="15"/>
        <v>96</v>
      </c>
      <c r="M45" s="17">
        <v>192</v>
      </c>
      <c r="N45" s="58">
        <f t="shared" si="14"/>
        <v>96</v>
      </c>
      <c r="O45" s="58">
        <f t="shared" si="16"/>
        <v>160</v>
      </c>
      <c r="P45" s="35"/>
    </row>
    <row r="46" spans="2:16" x14ac:dyDescent="0.2">
      <c r="B46" s="1" t="s">
        <v>5</v>
      </c>
      <c r="C46" s="12"/>
      <c r="D46" s="12"/>
      <c r="E46" s="12"/>
      <c r="F46" s="12"/>
      <c r="G46" s="12"/>
      <c r="H46" s="12"/>
      <c r="I46" s="31">
        <f t="shared" si="13"/>
        <v>1</v>
      </c>
      <c r="K46" s="58">
        <f t="shared" si="15"/>
        <v>96</v>
      </c>
      <c r="M46" s="17">
        <v>96</v>
      </c>
      <c r="N46" s="58">
        <f t="shared" si="14"/>
        <v>0</v>
      </c>
      <c r="O46" s="58">
        <f t="shared" si="16"/>
        <v>160</v>
      </c>
      <c r="P46" s="35"/>
    </row>
    <row r="47" spans="2:16" x14ac:dyDescent="0.2">
      <c r="B47" s="1" t="s">
        <v>6</v>
      </c>
      <c r="C47" s="12"/>
      <c r="D47" s="12"/>
      <c r="E47" s="12"/>
      <c r="F47" s="12"/>
      <c r="G47" s="12"/>
      <c r="H47" s="12"/>
      <c r="I47" s="31">
        <f t="shared" si="13"/>
        <v>1</v>
      </c>
      <c r="K47" s="58">
        <f t="shared" si="15"/>
        <v>96</v>
      </c>
      <c r="M47" s="17">
        <v>96</v>
      </c>
      <c r="N47" s="58">
        <f t="shared" si="14"/>
        <v>0</v>
      </c>
      <c r="O47" s="58">
        <f t="shared" si="16"/>
        <v>160</v>
      </c>
      <c r="P47" s="35"/>
    </row>
    <row r="48" spans="2:16" x14ac:dyDescent="0.2">
      <c r="B48" s="1" t="s">
        <v>7</v>
      </c>
      <c r="C48" s="12"/>
      <c r="D48" s="12"/>
      <c r="E48" s="12"/>
      <c r="F48" s="12"/>
      <c r="G48" s="12"/>
      <c r="H48" s="12"/>
      <c r="I48" s="31">
        <f t="shared" si="13"/>
        <v>0</v>
      </c>
      <c r="K48" s="58">
        <f t="shared" si="15"/>
        <v>0</v>
      </c>
      <c r="M48" s="17">
        <v>96</v>
      </c>
      <c r="N48" s="58">
        <f t="shared" si="14"/>
        <v>96</v>
      </c>
      <c r="O48" s="58">
        <f t="shared" si="16"/>
        <v>256</v>
      </c>
      <c r="P48" s="35"/>
    </row>
    <row r="49" spans="2:16" x14ac:dyDescent="0.2">
      <c r="B49" s="1" t="s">
        <v>8</v>
      </c>
      <c r="C49" s="12"/>
      <c r="D49" s="12"/>
      <c r="E49" s="12"/>
      <c r="F49" s="12"/>
      <c r="G49" s="12"/>
      <c r="H49" s="12"/>
      <c r="I49" s="31">
        <f t="shared" si="13"/>
        <v>8</v>
      </c>
      <c r="K49" s="58">
        <f t="shared" si="15"/>
        <v>768</v>
      </c>
      <c r="M49" s="17">
        <v>0</v>
      </c>
      <c r="N49" s="58">
        <f t="shared" si="14"/>
        <v>-768</v>
      </c>
      <c r="O49" s="58">
        <f t="shared" si="16"/>
        <v>-512</v>
      </c>
      <c r="P49" s="35"/>
    </row>
    <row r="50" spans="2:16" x14ac:dyDescent="0.2">
      <c r="B50" s="1" t="s">
        <v>9</v>
      </c>
      <c r="C50" s="12"/>
      <c r="D50" s="12"/>
      <c r="E50" s="12"/>
      <c r="F50" s="12"/>
      <c r="G50" s="12"/>
      <c r="H50" s="12"/>
      <c r="I50" s="31">
        <f t="shared" si="13"/>
        <v>0</v>
      </c>
      <c r="K50" s="58">
        <f t="shared" si="15"/>
        <v>0</v>
      </c>
      <c r="M50" s="17">
        <v>768</v>
      </c>
      <c r="N50" s="58">
        <f t="shared" si="14"/>
        <v>768</v>
      </c>
      <c r="O50" s="58">
        <f t="shared" si="16"/>
        <v>256</v>
      </c>
      <c r="P50" s="35"/>
    </row>
    <row r="51" spans="2:16" x14ac:dyDescent="0.2">
      <c r="B51" s="1" t="s">
        <v>10</v>
      </c>
      <c r="C51" s="12"/>
      <c r="D51" s="12"/>
      <c r="E51" s="12"/>
      <c r="F51" s="12"/>
      <c r="G51" s="12"/>
      <c r="H51" s="12"/>
      <c r="I51" s="31">
        <f t="shared" si="13"/>
        <v>10</v>
      </c>
      <c r="K51" s="58">
        <f t="shared" si="15"/>
        <v>960</v>
      </c>
      <c r="M51" s="17">
        <v>768</v>
      </c>
      <c r="N51" s="58">
        <f t="shared" si="14"/>
        <v>-192</v>
      </c>
      <c r="O51" s="58">
        <f t="shared" si="16"/>
        <v>64</v>
      </c>
      <c r="P51" s="35"/>
    </row>
    <row r="52" spans="2:16" x14ac:dyDescent="0.2">
      <c r="B52" s="1" t="s">
        <v>11</v>
      </c>
      <c r="C52" s="12"/>
      <c r="D52" s="12"/>
      <c r="E52" s="12"/>
      <c r="F52" s="12"/>
      <c r="G52" s="12"/>
      <c r="H52" s="12"/>
      <c r="I52" s="31">
        <f t="shared" si="13"/>
        <v>0</v>
      </c>
      <c r="K52" s="58">
        <f t="shared" si="15"/>
        <v>0</v>
      </c>
      <c r="M52" s="17">
        <v>0</v>
      </c>
      <c r="N52" s="58">
        <f t="shared" si="14"/>
        <v>0</v>
      </c>
      <c r="O52" s="58">
        <f t="shared" si="16"/>
        <v>64</v>
      </c>
      <c r="P52" s="35"/>
    </row>
    <row r="53" spans="2:16" x14ac:dyDescent="0.2">
      <c r="B53" s="1" t="s">
        <v>12</v>
      </c>
      <c r="C53" s="12"/>
      <c r="D53" s="12"/>
      <c r="E53" s="12"/>
      <c r="F53" s="12"/>
      <c r="G53" s="12"/>
      <c r="H53" s="12"/>
      <c r="I53" s="31">
        <f t="shared" si="13"/>
        <v>0</v>
      </c>
      <c r="K53" s="58">
        <f t="shared" si="15"/>
        <v>0</v>
      </c>
      <c r="M53" s="17">
        <v>0</v>
      </c>
      <c r="N53" s="58">
        <f t="shared" si="14"/>
        <v>0</v>
      </c>
      <c r="O53" s="58">
        <f t="shared" si="16"/>
        <v>64</v>
      </c>
      <c r="P53" s="35"/>
    </row>
    <row r="54" spans="2:16" x14ac:dyDescent="0.2">
      <c r="B54" s="100" t="s">
        <v>38</v>
      </c>
      <c r="I54" s="103">
        <f>SUM(I42:I53)</f>
        <v>32</v>
      </c>
      <c r="K54" s="105">
        <f>SUM(K42:K53)</f>
        <v>3072</v>
      </c>
      <c r="M54" s="105">
        <f>SUM(M42:M53)</f>
        <v>3136</v>
      </c>
      <c r="N54" s="105">
        <f>SUM(N42:N53)</f>
        <v>64</v>
      </c>
      <c r="O54" s="13"/>
    </row>
    <row r="55" spans="2:16" ht="13.5" thickBot="1" x14ac:dyDescent="0.25">
      <c r="B55" s="100"/>
      <c r="I55" s="104"/>
      <c r="K55" s="106"/>
      <c r="M55" s="106"/>
      <c r="N55" s="106"/>
      <c r="O55" s="13"/>
    </row>
    <row r="56" spans="2:16" ht="13.5" thickTop="1" x14ac:dyDescent="0.2"/>
    <row r="58" spans="2:16" x14ac:dyDescent="0.2">
      <c r="H58" s="15"/>
      <c r="I58" s="15"/>
    </row>
    <row r="59" spans="2:16" x14ac:dyDescent="0.2">
      <c r="H59" s="15"/>
      <c r="I59" s="15"/>
    </row>
    <row r="60" spans="2:16" x14ac:dyDescent="0.2">
      <c r="B60" s="26" t="s">
        <v>53</v>
      </c>
      <c r="C60" s="26"/>
      <c r="D60" s="26"/>
      <c r="E60" s="26"/>
      <c r="F60" s="26"/>
      <c r="G60" s="26"/>
      <c r="H60" s="28"/>
      <c r="I60" s="15"/>
    </row>
    <row r="61" spans="2:16" x14ac:dyDescent="0.2">
      <c r="H61" s="15"/>
      <c r="I61" s="15"/>
    </row>
  </sheetData>
  <mergeCells count="31">
    <mergeCell ref="P39:P40"/>
    <mergeCell ref="K30:K31"/>
    <mergeCell ref="K15:K16"/>
    <mergeCell ref="C14:C16"/>
    <mergeCell ref="D14:D16"/>
    <mergeCell ref="E14:E16"/>
    <mergeCell ref="F14:F16"/>
    <mergeCell ref="I14:I16"/>
    <mergeCell ref="H14:H16"/>
    <mergeCell ref="G14:G16"/>
    <mergeCell ref="P15:P16"/>
    <mergeCell ref="M30:M31"/>
    <mergeCell ref="N30:N31"/>
    <mergeCell ref="P30:P31"/>
    <mergeCell ref="N39:N40"/>
    <mergeCell ref="M39:M40"/>
    <mergeCell ref="D13:E13"/>
    <mergeCell ref="C11:E11"/>
    <mergeCell ref="C6:F6"/>
    <mergeCell ref="B54:B55"/>
    <mergeCell ref="O15:O16"/>
    <mergeCell ref="O39:O40"/>
    <mergeCell ref="I54:I55"/>
    <mergeCell ref="K54:K55"/>
    <mergeCell ref="K39:K40"/>
    <mergeCell ref="M15:M16"/>
    <mergeCell ref="N15:N16"/>
    <mergeCell ref="M54:M55"/>
    <mergeCell ref="N54:N55"/>
    <mergeCell ref="I39:I40"/>
    <mergeCell ref="J15:J16"/>
  </mergeCells>
  <pageMargins left="0.7" right="0.7" top="0.75" bottom="0.75" header="0.3" footer="0.3"/>
  <pageSetup scale="5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zoomScaleNormal="100" workbookViewId="0">
      <selection activeCell="M11" sqref="M11"/>
    </sheetView>
  </sheetViews>
  <sheetFormatPr defaultColWidth="9" defaultRowHeight="12.75" x14ac:dyDescent="0.2"/>
  <cols>
    <col min="1" max="1" width="9" style="1" customWidth="1"/>
    <col min="2" max="2" width="15.28515625" style="1" customWidth="1"/>
    <col min="3" max="3" width="13.85546875" style="1" customWidth="1"/>
    <col min="4" max="5" width="13" style="1" customWidth="1"/>
    <col min="6" max="6" width="14.28515625" style="1" customWidth="1"/>
    <col min="7" max="7" width="17.42578125" style="1" customWidth="1"/>
    <col min="8" max="8" width="14.140625" style="1" customWidth="1"/>
    <col min="9" max="9" width="14.7109375" style="1" customWidth="1"/>
    <col min="10" max="10" width="11.85546875" style="1" customWidth="1"/>
    <col min="11" max="11" width="12.7109375" style="1" customWidth="1"/>
    <col min="12" max="12" width="0.7109375" style="1" customWidth="1"/>
    <col min="13" max="13" width="12.7109375" style="1" customWidth="1"/>
    <col min="14" max="15" width="11.7109375" style="1" customWidth="1"/>
    <col min="16" max="16" width="26.140625" style="1" customWidth="1"/>
    <col min="17" max="17" width="3.42578125" style="1" customWidth="1"/>
    <col min="18" max="18" width="11.140625" style="1" bestFit="1" customWidth="1"/>
    <col min="19" max="19" width="11" style="1" customWidth="1"/>
    <col min="20" max="16384" width="9" style="1"/>
  </cols>
  <sheetData>
    <row r="1" spans="1:21" ht="13.5" thickBot="1" x14ac:dyDescent="0.25"/>
    <row r="2" spans="1:21" ht="7.5" customHeight="1" x14ac:dyDescent="0.2">
      <c r="B2" s="85"/>
      <c r="C2" s="78"/>
      <c r="D2" s="78"/>
      <c r="E2" s="78"/>
      <c r="F2" s="78"/>
      <c r="G2" s="86"/>
      <c r="H2" s="15"/>
      <c r="I2" s="15"/>
      <c r="J2" s="15"/>
    </row>
    <row r="3" spans="1:21" x14ac:dyDescent="0.2">
      <c r="B3" s="81" t="s">
        <v>19</v>
      </c>
      <c r="C3" s="79" t="s">
        <v>28</v>
      </c>
      <c r="D3" s="79"/>
      <c r="E3" s="79"/>
      <c r="F3" s="79"/>
      <c r="G3" s="87"/>
      <c r="H3" s="15"/>
      <c r="I3" s="15"/>
      <c r="J3" s="15"/>
    </row>
    <row r="4" spans="1:21" x14ac:dyDescent="0.2">
      <c r="B4" s="71" t="s">
        <v>18</v>
      </c>
      <c r="C4" s="79" t="s">
        <v>29</v>
      </c>
      <c r="D4" s="79"/>
      <c r="E4" s="79"/>
      <c r="F4" s="79"/>
      <c r="G4" s="87"/>
      <c r="H4" s="15"/>
      <c r="I4" s="15"/>
      <c r="J4" s="15"/>
    </row>
    <row r="5" spans="1:21" ht="13.5" thickBot="1" x14ac:dyDescent="0.25">
      <c r="B5" s="82" t="s">
        <v>21</v>
      </c>
      <c r="C5" s="79" t="s">
        <v>22</v>
      </c>
      <c r="D5" s="79"/>
      <c r="E5" s="79"/>
      <c r="F5" s="79"/>
      <c r="G5" s="87"/>
      <c r="H5" s="15"/>
      <c r="I5" s="15"/>
      <c r="J5" s="15"/>
    </row>
    <row r="6" spans="1:21" ht="16.5" customHeight="1" thickTop="1" thickBot="1" x14ac:dyDescent="0.25">
      <c r="B6" s="83" t="s">
        <v>20</v>
      </c>
      <c r="C6" s="97" t="s">
        <v>45</v>
      </c>
      <c r="D6" s="98"/>
      <c r="E6" s="98"/>
      <c r="F6" s="99"/>
      <c r="G6" s="87"/>
      <c r="H6" s="15"/>
      <c r="I6" s="15"/>
      <c r="J6" s="15"/>
    </row>
    <row r="7" spans="1:21" ht="7.5" customHeight="1" thickTop="1" thickBot="1" x14ac:dyDescent="0.25">
      <c r="B7" s="84"/>
      <c r="C7" s="80"/>
      <c r="D7" s="80"/>
      <c r="E7" s="80"/>
      <c r="F7" s="80"/>
      <c r="G7" s="88"/>
      <c r="H7" s="15"/>
      <c r="I7" s="15"/>
      <c r="J7" s="15"/>
    </row>
    <row r="8" spans="1:21" x14ac:dyDescent="0.2">
      <c r="E8" s="19"/>
      <c r="F8" s="19"/>
      <c r="G8" s="19"/>
      <c r="H8" s="19"/>
      <c r="I8" s="19"/>
    </row>
    <row r="9" spans="1:21" x14ac:dyDescent="0.2">
      <c r="B9" s="68" t="s">
        <v>0</v>
      </c>
      <c r="C9" s="23" t="s">
        <v>58</v>
      </c>
      <c r="D9" s="24"/>
      <c r="E9" s="25"/>
      <c r="F9" s="29"/>
      <c r="G9" s="29"/>
      <c r="H9" s="29"/>
      <c r="I9" s="29"/>
      <c r="J9" s="29"/>
    </row>
    <row r="10" spans="1:21" x14ac:dyDescent="0.2">
      <c r="B10" s="68" t="s">
        <v>16</v>
      </c>
      <c r="C10" s="89" t="s">
        <v>57</v>
      </c>
      <c r="D10" s="2"/>
      <c r="E10" s="30"/>
      <c r="F10" s="30"/>
      <c r="G10" s="30"/>
      <c r="H10" s="30"/>
      <c r="I10" s="19"/>
      <c r="K10" s="15"/>
      <c r="L10" s="15"/>
      <c r="M10" s="15"/>
      <c r="N10" s="15"/>
      <c r="O10" s="15"/>
      <c r="P10" s="15"/>
    </row>
    <row r="11" spans="1:21" x14ac:dyDescent="0.2">
      <c r="B11" s="70" t="s">
        <v>51</v>
      </c>
      <c r="C11" s="96" t="s">
        <v>52</v>
      </c>
      <c r="D11" s="96"/>
      <c r="E11" s="96"/>
      <c r="F11" s="30"/>
      <c r="G11" s="30"/>
      <c r="H11" s="30"/>
      <c r="I11" s="19"/>
      <c r="K11" s="15"/>
      <c r="L11" s="15"/>
      <c r="M11" s="15"/>
      <c r="N11" s="15"/>
      <c r="O11" s="15"/>
      <c r="P11" s="15"/>
    </row>
    <row r="12" spans="1:21" ht="13.5" thickBot="1" x14ac:dyDescent="0.25">
      <c r="C12" s="2"/>
      <c r="D12" s="2"/>
      <c r="E12" s="30"/>
      <c r="F12" s="30"/>
      <c r="G12" s="30"/>
      <c r="H12" s="30"/>
      <c r="I12" s="19"/>
      <c r="K12" s="15"/>
      <c r="L12" s="15"/>
      <c r="M12" s="15"/>
      <c r="N12" s="15"/>
      <c r="O12" s="15"/>
      <c r="P12" s="15"/>
    </row>
    <row r="13" spans="1:21" ht="28.5" customHeight="1" thickBot="1" x14ac:dyDescent="0.25">
      <c r="A13" s="2"/>
      <c r="C13" s="2"/>
      <c r="D13" s="94" t="s">
        <v>50</v>
      </c>
      <c r="E13" s="95"/>
      <c r="F13" s="2"/>
      <c r="G13" s="2"/>
      <c r="H13" s="2"/>
      <c r="K13" s="15"/>
      <c r="L13" s="15"/>
      <c r="M13" s="15"/>
      <c r="N13" s="15"/>
      <c r="O13" s="15"/>
      <c r="P13" s="15"/>
    </row>
    <row r="14" spans="1:21" ht="18.75" customHeight="1" thickBot="1" x14ac:dyDescent="0.25">
      <c r="C14" s="101" t="s">
        <v>54</v>
      </c>
      <c r="D14" s="107" t="s">
        <v>56</v>
      </c>
      <c r="E14" s="109" t="s">
        <v>49</v>
      </c>
      <c r="F14" s="101" t="s">
        <v>55</v>
      </c>
      <c r="G14" s="101" t="s">
        <v>36</v>
      </c>
      <c r="H14" s="101" t="s">
        <v>34</v>
      </c>
      <c r="I14" s="101" t="s">
        <v>35</v>
      </c>
      <c r="J14" s="67">
        <v>96</v>
      </c>
    </row>
    <row r="15" spans="1:21" ht="18.75" customHeight="1" x14ac:dyDescent="0.2">
      <c r="C15" s="101"/>
      <c r="D15" s="107" t="s">
        <v>32</v>
      </c>
      <c r="E15" s="109" t="s">
        <v>32</v>
      </c>
      <c r="F15" s="101" t="s">
        <v>32</v>
      </c>
      <c r="G15" s="101"/>
      <c r="H15" s="101" t="s">
        <v>32</v>
      </c>
      <c r="I15" s="101" t="s">
        <v>32</v>
      </c>
      <c r="J15" s="101" t="s">
        <v>47</v>
      </c>
      <c r="K15" s="101" t="s">
        <v>24</v>
      </c>
      <c r="L15" s="62"/>
      <c r="M15" s="101" t="s">
        <v>27</v>
      </c>
      <c r="N15" s="101" t="s">
        <v>30</v>
      </c>
      <c r="O15" s="101" t="s">
        <v>42</v>
      </c>
      <c r="P15" s="101" t="s">
        <v>31</v>
      </c>
    </row>
    <row r="16" spans="1:21" ht="18.75" customHeight="1" thickBot="1" x14ac:dyDescent="0.25">
      <c r="A16" s="68" t="s">
        <v>13</v>
      </c>
      <c r="B16" s="69">
        <v>2016</v>
      </c>
      <c r="C16" s="102"/>
      <c r="D16" s="108"/>
      <c r="E16" s="110"/>
      <c r="F16" s="102"/>
      <c r="G16" s="102"/>
      <c r="H16" s="102"/>
      <c r="I16" s="102"/>
      <c r="J16" s="102"/>
      <c r="K16" s="102"/>
      <c r="L16" s="63"/>
      <c r="M16" s="102"/>
      <c r="N16" s="102"/>
      <c r="O16" s="102"/>
      <c r="P16" s="102"/>
      <c r="Q16" s="2"/>
      <c r="T16" s="2"/>
      <c r="U16" s="2"/>
    </row>
    <row r="17" spans="2:16" ht="13.5" thickBot="1" x14ac:dyDescent="0.25">
      <c r="B17" s="55" t="s">
        <v>14</v>
      </c>
      <c r="C17" s="21"/>
      <c r="D17" s="65"/>
      <c r="E17" s="66"/>
      <c r="F17" s="21"/>
      <c r="G17" s="21"/>
      <c r="H17" s="27"/>
      <c r="I17" s="36">
        <v>10</v>
      </c>
      <c r="J17" s="27"/>
      <c r="K17" s="27"/>
      <c r="L17" s="27"/>
      <c r="M17" s="27"/>
      <c r="N17" s="27"/>
      <c r="O17" s="27"/>
      <c r="P17" s="27"/>
    </row>
    <row r="18" spans="2:16" ht="14.25" thickTop="1" thickBot="1" x14ac:dyDescent="0.25">
      <c r="B18" s="1" t="s">
        <v>1</v>
      </c>
      <c r="C18" s="12">
        <v>6</v>
      </c>
      <c r="D18" s="31">
        <f>C18</f>
        <v>6</v>
      </c>
      <c r="E18" s="64">
        <v>4</v>
      </c>
      <c r="F18" s="12">
        <v>0</v>
      </c>
      <c r="G18" s="35"/>
      <c r="H18" s="37">
        <f>C18-D18+E18+F18</f>
        <v>4</v>
      </c>
      <c r="I18" s="37">
        <f>+I17+C18-D18+E18+F18</f>
        <v>14</v>
      </c>
      <c r="J18" s="38">
        <f>J$14</f>
        <v>96</v>
      </c>
      <c r="K18" s="38">
        <f>I18*$J18</f>
        <v>1344</v>
      </c>
      <c r="L18" s="39"/>
      <c r="M18" s="40">
        <v>448</v>
      </c>
      <c r="N18" s="38">
        <f>M18-K18</f>
        <v>-896</v>
      </c>
      <c r="O18" s="38">
        <f>N18</f>
        <v>-896</v>
      </c>
      <c r="P18" s="41"/>
    </row>
    <row r="19" spans="2:16" ht="13.5" thickTop="1" x14ac:dyDescent="0.2">
      <c r="B19" s="1" t="s">
        <v>2</v>
      </c>
      <c r="C19" s="12">
        <v>3</v>
      </c>
      <c r="D19" s="31">
        <f>C19</f>
        <v>3</v>
      </c>
      <c r="E19" s="31">
        <f>D18</f>
        <v>6</v>
      </c>
      <c r="F19" s="12">
        <v>0</v>
      </c>
      <c r="G19" s="35"/>
      <c r="H19" s="42">
        <f t="shared" ref="H19:H29" si="0">C19-D19+E19+F19</f>
        <v>6</v>
      </c>
      <c r="I19" s="42">
        <f>I18+C19-D19+E19+F19</f>
        <v>20</v>
      </c>
      <c r="J19" s="43">
        <f>J$14/3*2</f>
        <v>64</v>
      </c>
      <c r="K19" s="58">
        <f>H19*J19</f>
        <v>384</v>
      </c>
      <c r="L19" s="44"/>
      <c r="M19" s="45">
        <v>512</v>
      </c>
      <c r="N19" s="58">
        <f t="shared" ref="N19:N29" si="1">M19-K19</f>
        <v>128</v>
      </c>
      <c r="O19" s="58">
        <f>O18+N19</f>
        <v>-768</v>
      </c>
      <c r="P19" s="46"/>
    </row>
    <row r="20" spans="2:16" ht="13.5" thickBot="1" x14ac:dyDescent="0.25">
      <c r="B20" s="77" t="s">
        <v>3</v>
      </c>
      <c r="C20" s="75">
        <v>2</v>
      </c>
      <c r="D20" s="47">
        <f t="shared" ref="D20:D29" si="2">C20</f>
        <v>2</v>
      </c>
      <c r="E20" s="47">
        <f t="shared" ref="E20:E29" si="3">D19</f>
        <v>3</v>
      </c>
      <c r="F20" s="75">
        <v>0</v>
      </c>
      <c r="G20" s="76"/>
      <c r="H20" s="47">
        <f t="shared" si="0"/>
        <v>3</v>
      </c>
      <c r="I20" s="47">
        <f t="shared" ref="I20:I29" si="4">I19+C20-D20+E20+F20</f>
        <v>23</v>
      </c>
      <c r="J20" s="48">
        <f>J$14/3</f>
        <v>32</v>
      </c>
      <c r="K20" s="59">
        <f>H20*J20</f>
        <v>96</v>
      </c>
      <c r="L20" s="49"/>
      <c r="M20" s="50">
        <v>812</v>
      </c>
      <c r="N20" s="59">
        <f t="shared" si="1"/>
        <v>716</v>
      </c>
      <c r="O20" s="59">
        <f t="shared" ref="O20:O29" si="5">O19+N20</f>
        <v>-52</v>
      </c>
      <c r="P20" s="51"/>
    </row>
    <row r="21" spans="2:16" x14ac:dyDescent="0.2">
      <c r="B21" s="1" t="s">
        <v>4</v>
      </c>
      <c r="C21" s="12">
        <v>1</v>
      </c>
      <c r="D21" s="73">
        <f t="shared" si="2"/>
        <v>1</v>
      </c>
      <c r="E21" s="73">
        <f t="shared" si="3"/>
        <v>2</v>
      </c>
      <c r="F21" s="12">
        <v>0</v>
      </c>
      <c r="G21" s="74"/>
      <c r="H21" s="37">
        <f t="shared" si="0"/>
        <v>2</v>
      </c>
      <c r="I21" s="37">
        <f t="shared" si="4"/>
        <v>25</v>
      </c>
      <c r="J21" s="52">
        <f>J$14</f>
        <v>96</v>
      </c>
      <c r="K21" s="60">
        <f>I21*$J21</f>
        <v>2400</v>
      </c>
      <c r="L21" s="53"/>
      <c r="M21" s="54">
        <v>2424</v>
      </c>
      <c r="N21" s="60">
        <f t="shared" si="1"/>
        <v>24</v>
      </c>
      <c r="O21" s="60">
        <f t="shared" si="5"/>
        <v>-28</v>
      </c>
      <c r="P21" s="41"/>
    </row>
    <row r="22" spans="2:16" x14ac:dyDescent="0.2">
      <c r="B22" s="1" t="s">
        <v>5</v>
      </c>
      <c r="C22" s="12">
        <v>1</v>
      </c>
      <c r="D22" s="31">
        <f t="shared" si="2"/>
        <v>1</v>
      </c>
      <c r="E22" s="31">
        <f t="shared" si="3"/>
        <v>1</v>
      </c>
      <c r="F22" s="12">
        <v>0</v>
      </c>
      <c r="G22" s="35"/>
      <c r="H22" s="42">
        <f t="shared" si="0"/>
        <v>1</v>
      </c>
      <c r="I22" s="42">
        <f t="shared" si="4"/>
        <v>26</v>
      </c>
      <c r="J22" s="43">
        <f>J$14/3*2</f>
        <v>64</v>
      </c>
      <c r="K22" s="58">
        <f>H22*J22</f>
        <v>64</v>
      </c>
      <c r="L22" s="44"/>
      <c r="M22" s="45">
        <v>128</v>
      </c>
      <c r="N22" s="58">
        <f t="shared" si="1"/>
        <v>64</v>
      </c>
      <c r="O22" s="58">
        <f t="shared" si="5"/>
        <v>36</v>
      </c>
      <c r="P22" s="46"/>
    </row>
    <row r="23" spans="2:16" ht="13.5" thickBot="1" x14ac:dyDescent="0.25">
      <c r="B23" s="77" t="s">
        <v>6</v>
      </c>
      <c r="C23" s="75">
        <v>1</v>
      </c>
      <c r="D23" s="47">
        <f t="shared" si="2"/>
        <v>1</v>
      </c>
      <c r="E23" s="47">
        <f t="shared" si="3"/>
        <v>1</v>
      </c>
      <c r="F23" s="75">
        <v>0</v>
      </c>
      <c r="G23" s="76"/>
      <c r="H23" s="47">
        <f t="shared" si="0"/>
        <v>1</v>
      </c>
      <c r="I23" s="47">
        <f t="shared" si="4"/>
        <v>27</v>
      </c>
      <c r="J23" s="48">
        <f>J$14/3</f>
        <v>32</v>
      </c>
      <c r="K23" s="59">
        <f>H23*J23</f>
        <v>32</v>
      </c>
      <c r="L23" s="49"/>
      <c r="M23" s="50">
        <v>36</v>
      </c>
      <c r="N23" s="59">
        <f t="shared" si="1"/>
        <v>4</v>
      </c>
      <c r="O23" s="59">
        <f t="shared" si="5"/>
        <v>40</v>
      </c>
      <c r="P23" s="51"/>
    </row>
    <row r="24" spans="2:16" x14ac:dyDescent="0.2">
      <c r="B24" s="1" t="s">
        <v>7</v>
      </c>
      <c r="C24" s="12">
        <v>0</v>
      </c>
      <c r="D24" s="73">
        <f t="shared" si="2"/>
        <v>0</v>
      </c>
      <c r="E24" s="73">
        <f t="shared" si="3"/>
        <v>1</v>
      </c>
      <c r="F24" s="12">
        <v>0</v>
      </c>
      <c r="G24" s="74"/>
      <c r="H24" s="37">
        <f t="shared" si="0"/>
        <v>1</v>
      </c>
      <c r="I24" s="37">
        <f t="shared" si="4"/>
        <v>28</v>
      </c>
      <c r="J24" s="52">
        <f>J$14</f>
        <v>96</v>
      </c>
      <c r="K24" s="60">
        <f>I24*$J24</f>
        <v>2688</v>
      </c>
      <c r="L24" s="53"/>
      <c r="M24" s="54">
        <v>2252</v>
      </c>
      <c r="N24" s="60">
        <f t="shared" si="1"/>
        <v>-436</v>
      </c>
      <c r="O24" s="60">
        <f t="shared" si="5"/>
        <v>-396</v>
      </c>
      <c r="P24" s="41"/>
    </row>
    <row r="25" spans="2:16" x14ac:dyDescent="0.2">
      <c r="B25" s="1" t="s">
        <v>8</v>
      </c>
      <c r="C25" s="12">
        <v>8</v>
      </c>
      <c r="D25" s="31">
        <f t="shared" si="2"/>
        <v>8</v>
      </c>
      <c r="E25" s="31">
        <f t="shared" si="3"/>
        <v>0</v>
      </c>
      <c r="F25" s="12">
        <v>0</v>
      </c>
      <c r="G25" s="35"/>
      <c r="H25" s="42">
        <f t="shared" si="0"/>
        <v>0</v>
      </c>
      <c r="I25" s="42">
        <f t="shared" si="4"/>
        <v>28</v>
      </c>
      <c r="J25" s="43">
        <f>J$14/3*2</f>
        <v>64</v>
      </c>
      <c r="K25" s="58">
        <f>H25*J25</f>
        <v>0</v>
      </c>
      <c r="L25" s="44"/>
      <c r="M25" s="45">
        <v>396</v>
      </c>
      <c r="N25" s="58">
        <f t="shared" si="1"/>
        <v>396</v>
      </c>
      <c r="O25" s="58">
        <f t="shared" si="5"/>
        <v>0</v>
      </c>
      <c r="P25" s="46"/>
    </row>
    <row r="26" spans="2:16" ht="13.5" thickBot="1" x14ac:dyDescent="0.25">
      <c r="B26" s="77" t="s">
        <v>9</v>
      </c>
      <c r="C26" s="75">
        <v>0</v>
      </c>
      <c r="D26" s="47">
        <f t="shared" si="2"/>
        <v>0</v>
      </c>
      <c r="E26" s="47">
        <f t="shared" si="3"/>
        <v>8</v>
      </c>
      <c r="F26" s="75">
        <v>0</v>
      </c>
      <c r="G26" s="76"/>
      <c r="H26" s="47">
        <f t="shared" si="0"/>
        <v>8</v>
      </c>
      <c r="I26" s="47">
        <f t="shared" si="4"/>
        <v>36</v>
      </c>
      <c r="J26" s="48">
        <f>J$14/3</f>
        <v>32</v>
      </c>
      <c r="K26" s="59">
        <f>H26*J26</f>
        <v>256</v>
      </c>
      <c r="L26" s="49"/>
      <c r="M26" s="50">
        <v>256</v>
      </c>
      <c r="N26" s="59">
        <f t="shared" si="1"/>
        <v>0</v>
      </c>
      <c r="O26" s="59">
        <f t="shared" si="5"/>
        <v>0</v>
      </c>
      <c r="P26" s="51"/>
    </row>
    <row r="27" spans="2:16" x14ac:dyDescent="0.2">
      <c r="B27" s="1" t="s">
        <v>10</v>
      </c>
      <c r="C27" s="12">
        <v>10</v>
      </c>
      <c r="D27" s="73">
        <f t="shared" si="2"/>
        <v>10</v>
      </c>
      <c r="E27" s="73">
        <f t="shared" si="3"/>
        <v>0</v>
      </c>
      <c r="F27" s="12">
        <v>0</v>
      </c>
      <c r="G27" s="74"/>
      <c r="H27" s="37">
        <f t="shared" si="0"/>
        <v>0</v>
      </c>
      <c r="I27" s="37">
        <f t="shared" si="4"/>
        <v>36</v>
      </c>
      <c r="J27" s="52">
        <f>J$14</f>
        <v>96</v>
      </c>
      <c r="K27" s="60">
        <f>I27*$J27</f>
        <v>3456</v>
      </c>
      <c r="L27" s="53"/>
      <c r="M27" s="54">
        <v>3552</v>
      </c>
      <c r="N27" s="60">
        <f t="shared" si="1"/>
        <v>96</v>
      </c>
      <c r="O27" s="60">
        <f t="shared" si="5"/>
        <v>96</v>
      </c>
      <c r="P27" s="41"/>
    </row>
    <row r="28" spans="2:16" x14ac:dyDescent="0.2">
      <c r="B28" s="1" t="s">
        <v>11</v>
      </c>
      <c r="C28" s="12">
        <v>0</v>
      </c>
      <c r="D28" s="31">
        <f t="shared" si="2"/>
        <v>0</v>
      </c>
      <c r="E28" s="31">
        <f t="shared" si="3"/>
        <v>10</v>
      </c>
      <c r="F28" s="12">
        <v>0</v>
      </c>
      <c r="G28" s="35"/>
      <c r="H28" s="42">
        <f t="shared" si="0"/>
        <v>10</v>
      </c>
      <c r="I28" s="42">
        <f t="shared" si="4"/>
        <v>46</v>
      </c>
      <c r="J28" s="43">
        <f>J$14/3*2</f>
        <v>64</v>
      </c>
      <c r="K28" s="58">
        <f>H28*J28</f>
        <v>640</v>
      </c>
      <c r="L28" s="44"/>
      <c r="M28" s="45"/>
      <c r="N28" s="58">
        <f t="shared" si="1"/>
        <v>-640</v>
      </c>
      <c r="O28" s="58">
        <f t="shared" si="5"/>
        <v>-544</v>
      </c>
      <c r="P28" s="46"/>
    </row>
    <row r="29" spans="2:16" ht="13.5" thickBot="1" x14ac:dyDescent="0.25">
      <c r="B29" s="1" t="s">
        <v>12</v>
      </c>
      <c r="C29" s="12">
        <v>0</v>
      </c>
      <c r="D29" s="31">
        <f t="shared" si="2"/>
        <v>0</v>
      </c>
      <c r="E29" s="31">
        <f t="shared" si="3"/>
        <v>0</v>
      </c>
      <c r="F29" s="12">
        <v>0</v>
      </c>
      <c r="G29" s="35"/>
      <c r="H29" s="47">
        <f t="shared" si="0"/>
        <v>0</v>
      </c>
      <c r="I29" s="47">
        <f t="shared" si="4"/>
        <v>46</v>
      </c>
      <c r="J29" s="48">
        <f>J$14/3</f>
        <v>32</v>
      </c>
      <c r="K29" s="59">
        <f>H29*J29</f>
        <v>0</v>
      </c>
      <c r="L29" s="49"/>
      <c r="M29" s="50"/>
      <c r="N29" s="59">
        <f t="shared" si="1"/>
        <v>0</v>
      </c>
      <c r="O29" s="59">
        <f t="shared" si="5"/>
        <v>-544</v>
      </c>
      <c r="P29" s="51"/>
    </row>
    <row r="30" spans="2:16" ht="15" customHeight="1" thickBot="1" x14ac:dyDescent="0.25">
      <c r="B30" s="6" t="s">
        <v>33</v>
      </c>
      <c r="C30" s="7">
        <f>SUM(C18:C29)</f>
        <v>32</v>
      </c>
      <c r="D30" s="7">
        <f>SUM(D18:D29)</f>
        <v>32</v>
      </c>
      <c r="E30" s="7">
        <f>SUM(E18:E29)</f>
        <v>36</v>
      </c>
      <c r="F30" s="7">
        <f>SUM(F18:F29)</f>
        <v>0</v>
      </c>
      <c r="G30" s="3"/>
      <c r="H30" s="57">
        <f>SUM(H18:H29)</f>
        <v>36</v>
      </c>
      <c r="I30" s="56">
        <f>C30-D30+E30+F30</f>
        <v>36</v>
      </c>
      <c r="J30" s="3"/>
      <c r="K30" s="116">
        <f>SUM(K18:K29)</f>
        <v>11360</v>
      </c>
      <c r="L30" s="14"/>
      <c r="M30" s="116">
        <f>SUM(M18:M29)</f>
        <v>10816</v>
      </c>
      <c r="N30" s="116">
        <f>SUM(N18:N29)</f>
        <v>-544</v>
      </c>
      <c r="O30" s="14"/>
      <c r="P30" s="111"/>
    </row>
    <row r="31" spans="2:16" ht="14.25" thickTop="1" thickBot="1" x14ac:dyDescent="0.25">
      <c r="B31" s="6" t="s">
        <v>23</v>
      </c>
      <c r="C31" s="8">
        <f>C17+C30+I17</f>
        <v>42</v>
      </c>
      <c r="D31" s="8">
        <f>D30</f>
        <v>32</v>
      </c>
      <c r="E31" s="8">
        <f t="shared" ref="E31:F31" si="6">E17+E30</f>
        <v>36</v>
      </c>
      <c r="F31" s="8">
        <f t="shared" si="6"/>
        <v>0</v>
      </c>
      <c r="I31" s="8">
        <f>C31-D31+E31+F31</f>
        <v>46</v>
      </c>
      <c r="K31" s="115"/>
      <c r="L31" s="14"/>
      <c r="M31" s="115"/>
      <c r="N31" s="115"/>
      <c r="O31" s="14"/>
      <c r="P31" s="111"/>
    </row>
    <row r="32" spans="2:16" ht="13.5" thickTop="1" x14ac:dyDescent="0.2">
      <c r="I32" s="22"/>
    </row>
    <row r="36" spans="2:16" ht="13.5" thickBot="1" x14ac:dyDescent="0.25"/>
    <row r="37" spans="2:16" ht="13.5" thickBot="1" x14ac:dyDescent="0.25">
      <c r="J37" s="9" t="s">
        <v>26</v>
      </c>
      <c r="K37" s="67">
        <v>96</v>
      </c>
    </row>
    <row r="38" spans="2:16" x14ac:dyDescent="0.2">
      <c r="B38" s="19"/>
      <c r="C38" s="20"/>
      <c r="D38" s="20"/>
      <c r="E38" s="20"/>
      <c r="F38" s="20"/>
      <c r="G38" s="20"/>
      <c r="H38" s="20"/>
      <c r="J38" s="9"/>
      <c r="K38" s="18"/>
    </row>
    <row r="39" spans="2:16" ht="20.25" customHeight="1" x14ac:dyDescent="0.2">
      <c r="B39" s="19"/>
      <c r="C39" s="20"/>
      <c r="D39" s="20"/>
      <c r="E39" s="20"/>
      <c r="F39" s="20"/>
      <c r="G39" s="20"/>
      <c r="H39" s="20"/>
      <c r="I39" s="101" t="s">
        <v>37</v>
      </c>
      <c r="K39" s="101" t="s">
        <v>25</v>
      </c>
      <c r="M39" s="101" t="s">
        <v>27</v>
      </c>
      <c r="N39" s="101" t="s">
        <v>30</v>
      </c>
      <c r="O39" s="101" t="s">
        <v>42</v>
      </c>
      <c r="P39" s="101" t="s">
        <v>31</v>
      </c>
    </row>
    <row r="40" spans="2:16" ht="20.25" customHeight="1" x14ac:dyDescent="0.2">
      <c r="B40" s="19"/>
      <c r="C40" s="20"/>
      <c r="D40" s="20"/>
      <c r="E40" s="20"/>
      <c r="F40" s="20"/>
      <c r="G40" s="20"/>
      <c r="H40" s="20"/>
      <c r="I40" s="102"/>
      <c r="J40" s="2"/>
      <c r="K40" s="102"/>
      <c r="M40" s="102"/>
      <c r="N40" s="102"/>
      <c r="O40" s="102"/>
      <c r="P40" s="102"/>
    </row>
    <row r="41" spans="2:16" x14ac:dyDescent="0.2">
      <c r="B41" s="19"/>
      <c r="C41" s="20"/>
      <c r="D41" s="20"/>
      <c r="E41" s="20"/>
      <c r="F41" s="20"/>
      <c r="G41" s="20"/>
      <c r="H41" s="20"/>
      <c r="O41" s="13"/>
    </row>
    <row r="42" spans="2:16" x14ac:dyDescent="0.2">
      <c r="B42" s="1" t="s">
        <v>1</v>
      </c>
      <c r="C42" s="12"/>
      <c r="D42" s="12"/>
      <c r="E42" s="12"/>
      <c r="F42" s="12"/>
      <c r="G42" s="12"/>
      <c r="H42" s="12"/>
      <c r="I42" s="31">
        <f>C18</f>
        <v>6</v>
      </c>
      <c r="K42" s="61">
        <f>I42*K$37</f>
        <v>576</v>
      </c>
      <c r="M42" s="16">
        <v>320</v>
      </c>
      <c r="N42" s="32">
        <f>M42-K42</f>
        <v>-256</v>
      </c>
      <c r="O42" s="34">
        <f>N42</f>
        <v>-256</v>
      </c>
      <c r="P42" s="35"/>
    </row>
    <row r="43" spans="2:16" x14ac:dyDescent="0.2">
      <c r="B43" s="1" t="s">
        <v>2</v>
      </c>
      <c r="C43" s="12"/>
      <c r="D43" s="12"/>
      <c r="E43" s="12"/>
      <c r="F43" s="12"/>
      <c r="G43" s="12"/>
      <c r="H43" s="12"/>
      <c r="I43" s="31">
        <f t="shared" ref="I43:I53" si="7">C19</f>
        <v>3</v>
      </c>
      <c r="K43" s="58">
        <f>I43*K$37</f>
        <v>288</v>
      </c>
      <c r="M43" s="17">
        <v>512</v>
      </c>
      <c r="N43" s="33">
        <f t="shared" ref="N43:N53" si="8">M43-K43</f>
        <v>224</v>
      </c>
      <c r="O43" s="33">
        <f>O42+N43</f>
        <v>-32</v>
      </c>
      <c r="P43" s="35"/>
    </row>
    <row r="44" spans="2:16" x14ac:dyDescent="0.2">
      <c r="B44" s="1" t="s">
        <v>3</v>
      </c>
      <c r="C44" s="12"/>
      <c r="D44" s="12"/>
      <c r="E44" s="12"/>
      <c r="F44" s="12"/>
      <c r="G44" s="12"/>
      <c r="H44" s="12"/>
      <c r="I44" s="31">
        <f t="shared" si="7"/>
        <v>2</v>
      </c>
      <c r="K44" s="58">
        <f t="shared" ref="K44:K53" si="9">I44*K$37</f>
        <v>192</v>
      </c>
      <c r="M44" s="17">
        <v>288</v>
      </c>
      <c r="N44" s="33">
        <f t="shared" si="8"/>
        <v>96</v>
      </c>
      <c r="O44" s="33">
        <f t="shared" ref="O44:O53" si="10">O43+N44</f>
        <v>64</v>
      </c>
      <c r="P44" s="35"/>
    </row>
    <row r="45" spans="2:16" x14ac:dyDescent="0.2">
      <c r="B45" s="1" t="s">
        <v>4</v>
      </c>
      <c r="C45" s="12"/>
      <c r="D45" s="12"/>
      <c r="E45" s="12"/>
      <c r="F45" s="12"/>
      <c r="G45" s="12"/>
      <c r="H45" s="12"/>
      <c r="I45" s="31">
        <f t="shared" si="7"/>
        <v>1</v>
      </c>
      <c r="K45" s="58">
        <f t="shared" si="9"/>
        <v>96</v>
      </c>
      <c r="M45" s="17">
        <v>192</v>
      </c>
      <c r="N45" s="33">
        <f t="shared" si="8"/>
        <v>96</v>
      </c>
      <c r="O45" s="33">
        <f t="shared" si="10"/>
        <v>160</v>
      </c>
      <c r="P45" s="35"/>
    </row>
    <row r="46" spans="2:16" x14ac:dyDescent="0.2">
      <c r="B46" s="1" t="s">
        <v>5</v>
      </c>
      <c r="C46" s="12"/>
      <c r="D46" s="12"/>
      <c r="E46" s="12"/>
      <c r="F46" s="12"/>
      <c r="G46" s="12"/>
      <c r="H46" s="12"/>
      <c r="I46" s="31">
        <f t="shared" si="7"/>
        <v>1</v>
      </c>
      <c r="K46" s="58">
        <f t="shared" si="9"/>
        <v>96</v>
      </c>
      <c r="M46" s="17">
        <v>96</v>
      </c>
      <c r="N46" s="33">
        <f t="shared" si="8"/>
        <v>0</v>
      </c>
      <c r="O46" s="33">
        <f t="shared" si="10"/>
        <v>160</v>
      </c>
      <c r="P46" s="35"/>
    </row>
    <row r="47" spans="2:16" x14ac:dyDescent="0.2">
      <c r="B47" s="1" t="s">
        <v>6</v>
      </c>
      <c r="C47" s="12"/>
      <c r="D47" s="12"/>
      <c r="E47" s="12"/>
      <c r="F47" s="12"/>
      <c r="G47" s="12"/>
      <c r="H47" s="12"/>
      <c r="I47" s="31">
        <f t="shared" si="7"/>
        <v>1</v>
      </c>
      <c r="K47" s="58">
        <f t="shared" si="9"/>
        <v>96</v>
      </c>
      <c r="M47" s="17">
        <v>96</v>
      </c>
      <c r="N47" s="33">
        <f t="shared" si="8"/>
        <v>0</v>
      </c>
      <c r="O47" s="33">
        <f t="shared" si="10"/>
        <v>160</v>
      </c>
      <c r="P47" s="35"/>
    </row>
    <row r="48" spans="2:16" x14ac:dyDescent="0.2">
      <c r="B48" s="1" t="s">
        <v>7</v>
      </c>
      <c r="C48" s="12"/>
      <c r="D48" s="12"/>
      <c r="E48" s="12"/>
      <c r="F48" s="12"/>
      <c r="G48" s="12"/>
      <c r="H48" s="12"/>
      <c r="I48" s="31">
        <f t="shared" si="7"/>
        <v>0</v>
      </c>
      <c r="K48" s="58">
        <f t="shared" si="9"/>
        <v>0</v>
      </c>
      <c r="M48" s="17">
        <v>96</v>
      </c>
      <c r="N48" s="33">
        <f t="shared" si="8"/>
        <v>96</v>
      </c>
      <c r="O48" s="33">
        <f t="shared" si="10"/>
        <v>256</v>
      </c>
      <c r="P48" s="35"/>
    </row>
    <row r="49" spans="2:16" x14ac:dyDescent="0.2">
      <c r="B49" s="1" t="s">
        <v>8</v>
      </c>
      <c r="C49" s="12"/>
      <c r="D49" s="12"/>
      <c r="E49" s="12"/>
      <c r="F49" s="12"/>
      <c r="G49" s="12"/>
      <c r="H49" s="12"/>
      <c r="I49" s="31">
        <f t="shared" si="7"/>
        <v>8</v>
      </c>
      <c r="K49" s="58">
        <f t="shared" si="9"/>
        <v>768</v>
      </c>
      <c r="M49" s="17">
        <v>0</v>
      </c>
      <c r="N49" s="33">
        <f t="shared" si="8"/>
        <v>-768</v>
      </c>
      <c r="O49" s="33">
        <f t="shared" si="10"/>
        <v>-512</v>
      </c>
      <c r="P49" s="35"/>
    </row>
    <row r="50" spans="2:16" x14ac:dyDescent="0.2">
      <c r="B50" s="1" t="s">
        <v>9</v>
      </c>
      <c r="C50" s="12"/>
      <c r="D50" s="12"/>
      <c r="E50" s="12"/>
      <c r="F50" s="12"/>
      <c r="G50" s="12"/>
      <c r="H50" s="12"/>
      <c r="I50" s="31">
        <f t="shared" si="7"/>
        <v>0</v>
      </c>
      <c r="K50" s="58">
        <f t="shared" si="9"/>
        <v>0</v>
      </c>
      <c r="M50" s="17">
        <v>768</v>
      </c>
      <c r="N50" s="33">
        <f t="shared" si="8"/>
        <v>768</v>
      </c>
      <c r="O50" s="33">
        <f t="shared" si="10"/>
        <v>256</v>
      </c>
      <c r="P50" s="35"/>
    </row>
    <row r="51" spans="2:16" x14ac:dyDescent="0.2">
      <c r="B51" s="1" t="s">
        <v>10</v>
      </c>
      <c r="C51" s="12"/>
      <c r="D51" s="12"/>
      <c r="E51" s="12"/>
      <c r="F51" s="12"/>
      <c r="G51" s="12"/>
      <c r="H51" s="12"/>
      <c r="I51" s="31">
        <f t="shared" si="7"/>
        <v>10</v>
      </c>
      <c r="K51" s="58">
        <f t="shared" si="9"/>
        <v>960</v>
      </c>
      <c r="M51" s="17">
        <v>768</v>
      </c>
      <c r="N51" s="33">
        <f t="shared" si="8"/>
        <v>-192</v>
      </c>
      <c r="O51" s="33">
        <f t="shared" si="10"/>
        <v>64</v>
      </c>
      <c r="P51" s="35"/>
    </row>
    <row r="52" spans="2:16" x14ac:dyDescent="0.2">
      <c r="B52" s="1" t="s">
        <v>11</v>
      </c>
      <c r="C52" s="12"/>
      <c r="D52" s="12"/>
      <c r="E52" s="12"/>
      <c r="F52" s="12"/>
      <c r="G52" s="12"/>
      <c r="H52" s="12"/>
      <c r="I52" s="31">
        <f t="shared" si="7"/>
        <v>0</v>
      </c>
      <c r="K52" s="58">
        <f t="shared" si="9"/>
        <v>0</v>
      </c>
      <c r="M52" s="17">
        <v>0</v>
      </c>
      <c r="N52" s="33">
        <f t="shared" si="8"/>
        <v>0</v>
      </c>
      <c r="O52" s="33">
        <f t="shared" si="10"/>
        <v>64</v>
      </c>
      <c r="P52" s="35"/>
    </row>
    <row r="53" spans="2:16" x14ac:dyDescent="0.2">
      <c r="B53" s="1" t="s">
        <v>12</v>
      </c>
      <c r="C53" s="12"/>
      <c r="D53" s="12"/>
      <c r="E53" s="12"/>
      <c r="F53" s="12"/>
      <c r="G53" s="12"/>
      <c r="H53" s="12"/>
      <c r="I53" s="31">
        <f t="shared" si="7"/>
        <v>0</v>
      </c>
      <c r="K53" s="58">
        <f t="shared" si="9"/>
        <v>0</v>
      </c>
      <c r="M53" s="17">
        <v>0</v>
      </c>
      <c r="N53" s="33">
        <f t="shared" si="8"/>
        <v>0</v>
      </c>
      <c r="O53" s="33">
        <f t="shared" si="10"/>
        <v>64</v>
      </c>
      <c r="P53" s="35"/>
    </row>
    <row r="54" spans="2:16" x14ac:dyDescent="0.2">
      <c r="B54" s="100" t="s">
        <v>38</v>
      </c>
      <c r="I54" s="112">
        <f>SUM(I42:I53)</f>
        <v>32</v>
      </c>
      <c r="K54" s="114">
        <f>SUM(K42:K53)</f>
        <v>3072</v>
      </c>
      <c r="M54" s="114">
        <f>SUM(M42:M53)</f>
        <v>3136</v>
      </c>
      <c r="N54" s="114">
        <f>SUM(N42:N53)</f>
        <v>64</v>
      </c>
      <c r="O54" s="13"/>
    </row>
    <row r="55" spans="2:16" ht="13.5" thickBot="1" x14ac:dyDescent="0.25">
      <c r="B55" s="100"/>
      <c r="I55" s="113"/>
      <c r="K55" s="115"/>
      <c r="M55" s="115"/>
      <c r="N55" s="115"/>
      <c r="O55" s="13"/>
    </row>
    <row r="56" spans="2:16" ht="13.5" thickTop="1" x14ac:dyDescent="0.2"/>
    <row r="58" spans="2:16" x14ac:dyDescent="0.2">
      <c r="H58" s="15"/>
      <c r="I58" s="15"/>
    </row>
    <row r="59" spans="2:16" x14ac:dyDescent="0.2">
      <c r="H59" s="15"/>
      <c r="I59" s="15"/>
    </row>
    <row r="60" spans="2:16" x14ac:dyDescent="0.2">
      <c r="B60" s="26" t="s">
        <v>53</v>
      </c>
      <c r="C60" s="26"/>
      <c r="D60" s="26"/>
      <c r="E60" s="26"/>
      <c r="F60" s="26"/>
      <c r="G60" s="26"/>
      <c r="H60" s="28"/>
      <c r="I60" s="15"/>
    </row>
    <row r="61" spans="2:16" x14ac:dyDescent="0.2">
      <c r="H61" s="15"/>
      <c r="I61" s="15"/>
    </row>
  </sheetData>
  <mergeCells count="31">
    <mergeCell ref="C14:C16"/>
    <mergeCell ref="D14:D16"/>
    <mergeCell ref="E14:E16"/>
    <mergeCell ref="F14:F16"/>
    <mergeCell ref="G14:G16"/>
    <mergeCell ref="J15:J16"/>
    <mergeCell ref="K30:K31"/>
    <mergeCell ref="M30:M31"/>
    <mergeCell ref="N30:N31"/>
    <mergeCell ref="H14:H16"/>
    <mergeCell ref="I39:I40"/>
    <mergeCell ref="K39:K40"/>
    <mergeCell ref="M39:M40"/>
    <mergeCell ref="N39:N40"/>
    <mergeCell ref="O39:O40"/>
    <mergeCell ref="C11:E11"/>
    <mergeCell ref="C6:F6"/>
    <mergeCell ref="D13:E13"/>
    <mergeCell ref="P30:P31"/>
    <mergeCell ref="B54:B55"/>
    <mergeCell ref="I54:I55"/>
    <mergeCell ref="K54:K55"/>
    <mergeCell ref="M54:M55"/>
    <mergeCell ref="N54:N55"/>
    <mergeCell ref="P39:P40"/>
    <mergeCell ref="I14:I16"/>
    <mergeCell ref="K15:K16"/>
    <mergeCell ref="M15:M16"/>
    <mergeCell ref="N15:N16"/>
    <mergeCell ref="O15:O16"/>
    <mergeCell ref="P15:P16"/>
  </mergeCells>
  <pageMargins left="0.7" right="0.7" top="0.75" bottom="0.75" header="0.3" footer="0.3"/>
  <pageSetup scale="5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T Zettervall</dc:creator>
  <cp:lastModifiedBy>Gayle</cp:lastModifiedBy>
  <cp:lastPrinted>2016-10-05T20:33:03Z</cp:lastPrinted>
  <dcterms:created xsi:type="dcterms:W3CDTF">2016-10-05T16:24:55Z</dcterms:created>
  <dcterms:modified xsi:type="dcterms:W3CDTF">2016-12-27T00:08:42Z</dcterms:modified>
</cp:coreProperties>
</file>